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https://ilpaimmigration-my.sharepoint.com/personal/niamh_fegan_ilpa_org_uk/Documents/Legal Aid increase/"/>
    </mc:Choice>
  </mc:AlternateContent>
  <xr:revisionPtr revIDLastSave="181" documentId="8_{D3E79C4A-B2F5-45F9-8210-5B812B34EE4A}" xr6:coauthVersionLast="47" xr6:coauthVersionMax="47" xr10:uidLastSave="{D51DDC60-FA63-46A1-86BF-90E4E3A8F054}"/>
  <bookViews>
    <workbookView xWindow="36000" yWindow="210" windowWidth="21600" windowHeight="15225" xr2:uid="{70406ED0-35D3-4A74-B748-642B2C44F951}"/>
  </bookViews>
  <sheets>
    <sheet name="Contents" sheetId="12" r:id="rId1"/>
    <sheet name="1. Current Providers" sheetId="1" r:id="rId2"/>
    <sheet name="2. Current Providers Summary" sheetId="8" r:id="rId3"/>
    <sheet name="3. Potential Providers" sheetId="2" r:id="rId4"/>
    <sheet name="4.Potential Providers Summary" sheetId="9" r:id="rId5"/>
    <sheet name="5.Combined Current + Potential " sheetId="10" r:id="rId6"/>
    <sheet name="6. Other Practitioners" sheetId="3" r:id="rId7"/>
    <sheet name="7. Other Practitioners Summary" sheetId="14" r:id="rId8"/>
    <sheet name="8.Barristers" sheetId="1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9" l="1"/>
  <c r="C6" i="9" l="1"/>
  <c r="C5" i="8" l="1"/>
  <c r="F4" i="9"/>
  <c r="F7" i="9" s="1"/>
  <c r="F5" i="8"/>
  <c r="F6" i="8" s="1"/>
  <c r="C33" i="8"/>
  <c r="C32" i="8"/>
  <c r="C16" i="15"/>
  <c r="C30" i="14"/>
  <c r="C29" i="14"/>
  <c r="C28" i="14"/>
  <c r="C17" i="14"/>
  <c r="C16" i="14"/>
  <c r="C15" i="14"/>
  <c r="C14" i="14"/>
  <c r="C7" i="14"/>
  <c r="C8" i="14" s="1"/>
  <c r="C20" i="10" l="1"/>
  <c r="C19" i="10"/>
  <c r="C27" i="9"/>
  <c r="I4" i="9"/>
  <c r="C4" i="9"/>
  <c r="C7" i="9" s="1"/>
  <c r="I5" i="8"/>
  <c r="C23" i="8"/>
  <c r="C22" i="8"/>
  <c r="C19" i="8"/>
  <c r="C18" i="8"/>
  <c r="C17" i="8"/>
  <c r="C16" i="8"/>
  <c r="I6" i="9" l="1"/>
  <c r="I5" i="9"/>
  <c r="F5" i="9"/>
  <c r="I7" i="8"/>
  <c r="I6" i="8"/>
  <c r="F7" i="8"/>
  <c r="C6" i="8"/>
  <c r="C7" i="8"/>
  <c r="C22" i="10"/>
  <c r="C36" i="10"/>
  <c r="C21" i="10"/>
  <c r="C25" i="10"/>
  <c r="C26" i="10"/>
  <c r="C27" i="10"/>
  <c r="C23" i="10"/>
  <c r="C24" i="10"/>
  <c r="C28" i="10"/>
  <c r="C37" i="10"/>
  <c r="C10" i="10"/>
  <c r="C5" i="9"/>
</calcChain>
</file>

<file path=xl/sharedStrings.xml><?xml version="1.0" encoding="utf-8"?>
<sst xmlns="http://schemas.openxmlformats.org/spreadsheetml/2006/main" count="378" uniqueCount="103">
  <si>
    <t>Minimum percentage increase to fees to viably deliver current level of legal aid services in immigration and asylum</t>
  </si>
  <si>
    <t>Fixed Fees % </t>
  </si>
  <si>
    <t>Hourly Rates %</t>
  </si>
  <si>
    <t>Minimum percentage increase to fees to encourage tender for a contract to provide legal aid services in immigration and asylum</t>
  </si>
  <si>
    <t>Location</t>
  </si>
  <si>
    <t>OISC</t>
  </si>
  <si>
    <t>London</t>
  </si>
  <si>
    <t>Ex provider?</t>
  </si>
  <si>
    <t>Current provider in other areas?</t>
  </si>
  <si>
    <t>Which areas</t>
  </si>
  <si>
    <t>Yorkshire and the Humber</t>
  </si>
  <si>
    <t>No. of fee earners</t>
  </si>
  <si>
    <t>Ratio of LA: private</t>
  </si>
  <si>
    <t>OISC, SRA</t>
  </si>
  <si>
    <t>No</t>
  </si>
  <si>
    <t>Yes</t>
  </si>
  <si>
    <t>Housing and debt</t>
  </si>
  <si>
    <t>Public law</t>
  </si>
  <si>
    <t>Type of adviser</t>
  </si>
  <si>
    <t>Solicitor</t>
  </si>
  <si>
    <t>Private firm</t>
  </si>
  <si>
    <t>SRA</t>
  </si>
  <si>
    <t>Wales</t>
  </si>
  <si>
    <t>West Midlands</t>
  </si>
  <si>
    <t>CILEx</t>
  </si>
  <si>
    <t>Caseworker/Trainee Solicitor/Paralegal</t>
  </si>
  <si>
    <t>Scotland</t>
  </si>
  <si>
    <t>South East England</t>
  </si>
  <si>
    <t>4 to 1</t>
  </si>
  <si>
    <t>South West England</t>
  </si>
  <si>
    <t>North East England</t>
  </si>
  <si>
    <t>10 to 90</t>
  </si>
  <si>
    <t>North West England</t>
  </si>
  <si>
    <t>Average fixed fee increase (%):</t>
  </si>
  <si>
    <t>Average hourly rate increase (%):</t>
  </si>
  <si>
    <t>OISC Adviser</t>
  </si>
  <si>
    <t>Total Respondents</t>
  </si>
  <si>
    <t>Regulator/s</t>
  </si>
  <si>
    <t>Location/s</t>
  </si>
  <si>
    <t>Organisation</t>
  </si>
  <si>
    <t>Privately funded too?</t>
  </si>
  <si>
    <t>Organisation type</t>
  </si>
  <si>
    <t>Number of respondents</t>
  </si>
  <si>
    <t>CURRENT PROVIDERS - SUMMARY</t>
  </si>
  <si>
    <t>CURRENT PROVIDERS - RESULTS</t>
  </si>
  <si>
    <t>LOCATIONS:</t>
  </si>
  <si>
    <t>Total Not for profit organisations</t>
  </si>
  <si>
    <t>Total Private firms</t>
  </si>
  <si>
    <t>POTENTIAL PROVIDERS - RESULTS</t>
  </si>
  <si>
    <t>POTENTIAL PROVIDERS - SUMMARY</t>
  </si>
  <si>
    <t>Total Not for Profit organisations</t>
  </si>
  <si>
    <t>East of England</t>
  </si>
  <si>
    <t>East Midlands</t>
  </si>
  <si>
    <t>COMBINED CURRENT + POTENTIAL PROVIDERS</t>
  </si>
  <si>
    <t>Average fee increase:</t>
  </si>
  <si>
    <t>Location of organisations:</t>
  </si>
  <si>
    <t>Types of organisations:</t>
  </si>
  <si>
    <t>Type of organisation</t>
  </si>
  <si>
    <t>Not for profit</t>
  </si>
  <si>
    <t xml:space="preserve">OTHER PRACTITIONERS </t>
  </si>
  <si>
    <t>Average fixed fee increase (%): *</t>
  </si>
  <si>
    <t>OTHER PRACTITIONERS SUMMARY</t>
  </si>
  <si>
    <t>Type of practitioner:</t>
  </si>
  <si>
    <t>Location of practitioner:</t>
  </si>
  <si>
    <t>Practitioner Type</t>
  </si>
  <si>
    <t>SELF-EMPLOYED BARRISTERS</t>
  </si>
  <si>
    <t>Minimum percentage fee increase</t>
  </si>
  <si>
    <t>East Midlands, London</t>
  </si>
  <si>
    <t>Average minimum percentage fee increase:</t>
  </si>
  <si>
    <t>SUBSIDISED BY PRIVATE FUNDING:</t>
  </si>
  <si>
    <t>Subsidised</t>
  </si>
  <si>
    <t>Not subsidised</t>
  </si>
  <si>
    <t>OISC, SRA, FCA, Charity Commission</t>
  </si>
  <si>
    <t>99 to 1</t>
  </si>
  <si>
    <t>85 to 15</t>
  </si>
  <si>
    <t>70 to 30</t>
  </si>
  <si>
    <t>50 to 50</t>
  </si>
  <si>
    <t>75 to 25</t>
  </si>
  <si>
    <t>South West England, Wales</t>
  </si>
  <si>
    <t>East of England, East Midlands, London, North East England, North West England, South East England, South West England, West Midlands, Yorkshire and the Humber</t>
  </si>
  <si>
    <t>This would be a minimum to deliver current levels of work now. Given inflationary increases it is likely we would need a minimum of 5% per year increase in future - given that rates are currently lower than 25 years ago there is a concern that future increases may not arise unless they are built in - if they are not assured then we would need a higher increase now to ensure future viability. We would be happy to look at increasing services to meet need, but the model of payment in arrears means this would require capital investment of at least £50k per caseworker - as a charity we are not in a position to raise that capital, so there needs to be some consideration of funding charities up front or amending the model (e.g. to the original 'not-for-profit' model developed in the 1990s)</t>
  </si>
  <si>
    <t>"We have sophisticated calculations within our law centre which we apply to all funding applications and performance analysis and we have worked this through to answer question 2."</t>
  </si>
  <si>
    <t>"The figure of 30% increase suggested is considered just about enough allow for viability. However, given the 10% reduction to the original GFS fees and subsequent inflation over the several years since the fixed fees were introduced we think that fees really need to double. Immediate measures are needed to address the shortfall in LA fees. Cases now mostly exceed the fixed fee by a large amount but not enough to meet the escape fee threshold. We are therefore making a loss on almost every case opened pre June 2022."</t>
  </si>
  <si>
    <t>Comments</t>
  </si>
  <si>
    <t>"I worked in legal aid for 7 years doing immigration work. I moved to a private practice only firm as it wasnt sustainable for me financially - I am not from a wealthy background and want to buy a home and I am the main earner in my household. My previous firm was a mixed practice firm and I was doing less and less legal aid as I became more senior. I made the decision to lose that entirely so I could get a mortgage. I may go back one day when I feel more financially secure but for now i don't feel I can afford to work in legal aid."</t>
  </si>
  <si>
    <t>"The fact that rates have only decreased over the last 20 years, and there have not been any increases even on the basis of inflation only means that legal aid is completely unsustainable. Our firm can only continue to do any legal aid because we have drastically increased the quantity of private work. This in turn has further reduced our capacity for legal aid work, and despite being longstanding legal aid providers, if our practitioners start to do less and less legal aid, we run the risk of losing our expertise in this highly specialised and complex area of law."</t>
  </si>
  <si>
    <t xml:space="preserve">"Rates have not increased for nearly 20 years, operating costs have massively increased during that time, it is time to make legal aid sustainable" </t>
  </si>
  <si>
    <t>"The less firms are incentivised to take on legal aid work, the less availability of legal aid, the more clients are forced into pay privately. This undermines the whole point of legal aid. Underpaying legal aid work stops access to justice."</t>
  </si>
  <si>
    <t>"A one off increase is not viable, rather we need a commitment for regular increases (ideally indexed to something) Firms need to commit to passing on legal aid rate increases to staff members"</t>
  </si>
  <si>
    <t>"I undertake judicial review and civil actions work. It is extremely difficult to refer clients to reputable legal aid immigration solicitors. The crisis in the system has been exacerbated by high inflation. Urgent action needs to be taken now."</t>
  </si>
  <si>
    <t>"50% is a restorative pay rise to account only for the amount lost to inflation over the past 50 years"</t>
  </si>
  <si>
    <t>"15% is the absolute minimum and it should be more like 50% to account for inflation."</t>
  </si>
  <si>
    <t>"If the rates are not increased people will have to leave the profession. This is a simple fact, by not raising the rates a cap on the time that can be given to working in predominantly legal aid work for a private practice firm. It will leave vulnerable people without essential legal support. This may be the intention of the government at this time, to make it easier to refuse cases. I do not think this is how the law should work in a supposedly developed and civilised country. 25+ years not raising the legal aid rates on Immigration matters (and reducing them) is a direct political attack on this work. It is evidence of the hostile environment developing year upon year. It seems highly inappropriate that political policy should inhibit the practice of law which is required for this country to run appropriately."</t>
  </si>
  <si>
    <t>"The remuneration rates are far too low to support a practice that is not cross-subsidised either by profitable private work or grant funding"</t>
  </si>
  <si>
    <t>Comment</t>
  </si>
  <si>
    <t>Legal aid rates have failed to increase with inflation or at all over the 20 years of my practice. My practice at present is approximately 60% legally aided. I meet the extreme shortfall in part by increasing my private rates for low/medium income clients who are no eligible for legal aid but are not able to pay anything approaching my commercial rate. With inflation in the last 1 1/2 years this has ceased to be a viable model and I am going to have to reduce my legally aided work significantly in order to remain viable. Like many practitioners, I rely (in order for my practice to be commercially viable) on cross-subsidising legally-aided work; this particularly includes cross-subsidisation from inter partes awards in successful certificated claims. This is an unreliable way of cross-subsidising; will become even less so if graduated fees are extended in civil claims; and in any event is reducing my capacity to do legally aided CLR work.</t>
  </si>
  <si>
    <t>Comments on the figure</t>
  </si>
  <si>
    <t>"15% is what we think the minimum should be for now. It is necessary just to cover the costs of below inflation pay rises for staff and increases in our overheads this year due to inflation. Longer term we believe that legal aid rates should be increased by 50% to account for inflation and the value lost over the last 25 years...I think a demand for 15% now is essential. We cannot wait for the outcome of the Review of Civil Legal Aid. We should get the same rise now that the criminal legal aid lawyers received."</t>
  </si>
  <si>
    <t>"The real issue is that we are only paid for the time actually spent with clients. So there is no time to study or draft unless we do that at night. I am quitting and moving to other field of law as I need a life. It is not sustainable to work 90 hours a week at such low salaries...Gutted to leave but am overworked and in small legal aid firms it is very hard to make good money.The salaries are not sufficient reward for such hard work."</t>
  </si>
  <si>
    <t>"Simplification! There is not need for the rates to be so complex and for there to be so much margin for error"</t>
  </si>
  <si>
    <t>"It would bring the fixed fee (which we are most commonly paid) to a reasonable figure....The evidence from the recent consultation was ignored and, as it happened, the fees required for advocacy in appeals were passed over without any consideration of whether they ought to be reviewed. The position now is that the bar on the whole, as I understand it, is considering refusing to work for the standard advocacy fixed fee."</t>
  </si>
  <si>
    <t>Updates to fees for changes to work need to be applied promptly. E.g. the additional work required by the Asylum Questionnaires is not factored into the current fixed fee. The fixed fee needs to be increased immediately when changes occur (or a new bolt on fee created). If the LAA are unable to do this, then the whole payment scheme should be on an hourly rates basis.</t>
  </si>
  <si>
    <t>"1. The lack of real terms increases to immigration and asylum funding rates since the 90s, and the real terms cut in 2011 have contributed to making immigration and asylum legal aid unsustainable, alongside the impact of LASPO2. As a result, pinning any increase to the current rates is not going to deliver sustainability as those rates were set at an unsustainable level and have been cut each year due to the lack of inflationary increase. Any increase should reflect the reality of the cost of living and be sufficient to maintain the sector in a way that stimulates growth, hence the starting point should be the 2008 rates and any increase calculated from what their equivalent would be now had rates kept pace with inflation.3. A ‘one-off’ increase is not sustainable and therefore a commitment to a yearly inflationary increase to rates is essential to the prospects of enticing those who have left the legal aid sector to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</si>
</sst>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rgb="FFFF0000"/>
      <name val="Calibri"/>
      <family val="2"/>
      <scheme val="minor"/>
    </font>
    <font>
      <sz val="12"/>
      <color rgb="FF333E48"/>
      <name val="Arial"/>
      <family val="2"/>
    </font>
    <font>
      <sz val="12"/>
      <color rgb="FF000000"/>
      <name val="Arial"/>
      <family val="2"/>
    </font>
    <font>
      <sz val="12"/>
      <color theme="1"/>
      <name val="Arial"/>
      <family val="2"/>
    </font>
    <font>
      <sz val="11"/>
      <color theme="1"/>
      <name val="Arial"/>
      <family val="2"/>
    </font>
    <font>
      <b/>
      <u/>
      <sz val="18"/>
      <color theme="1"/>
      <name val="Arial"/>
      <family val="2"/>
    </font>
    <font>
      <b/>
      <u/>
      <sz val="18"/>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name val="Calibri"/>
      <family val="2"/>
      <scheme val="minor"/>
    </font>
    <font>
      <sz val="12"/>
      <name val="Calibri"/>
      <family val="2"/>
      <scheme val="minor"/>
    </font>
    <font>
      <sz val="12"/>
      <color rgb="FF333E4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theme="8" tint="0.79998168889431442"/>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6">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1" fillId="0" borderId="0" xfId="0" applyFont="1"/>
    <xf numFmtId="0" fontId="5" fillId="0" borderId="0" xfId="0" applyFont="1"/>
    <xf numFmtId="0" fontId="6" fillId="0" borderId="0" xfId="0" applyFont="1"/>
    <xf numFmtId="0" fontId="4" fillId="0" borderId="0" xfId="0" applyFont="1"/>
    <xf numFmtId="0" fontId="7" fillId="0" borderId="0" xfId="0" applyFont="1"/>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1" fillId="0" borderId="3" xfId="0" applyFont="1" applyBorder="1" applyAlignment="1">
      <alignment horizontal="center" vertical="top"/>
    </xf>
    <xf numFmtId="0" fontId="11" fillId="0" borderId="1" xfId="0" applyFont="1" applyBorder="1" applyAlignment="1">
      <alignment horizontal="center" vertical="top"/>
    </xf>
    <xf numFmtId="0" fontId="11" fillId="0" borderId="4" xfId="0" applyFont="1" applyBorder="1" applyAlignment="1">
      <alignment horizontal="center" vertical="top"/>
    </xf>
    <xf numFmtId="22" fontId="11" fillId="0" borderId="4" xfId="0" applyNumberFormat="1" applyFont="1" applyBorder="1" applyAlignment="1">
      <alignment horizontal="center" vertical="top"/>
    </xf>
    <xf numFmtId="0" fontId="11" fillId="0" borderId="1" xfId="0" applyFont="1" applyBorder="1" applyAlignment="1">
      <alignment horizontal="center" vertical="top" wrapText="1"/>
    </xf>
    <xf numFmtId="16" fontId="11" fillId="0" borderId="4" xfId="0" applyNumberFormat="1" applyFont="1" applyBorder="1" applyAlignment="1">
      <alignment horizontal="center" vertical="top"/>
    </xf>
    <xf numFmtId="17" fontId="11" fillId="0" borderId="4" xfId="0" applyNumberFormat="1" applyFont="1" applyBorder="1" applyAlignment="1">
      <alignment horizontal="center" vertical="top"/>
    </xf>
    <xf numFmtId="0" fontId="11" fillId="0" borderId="11" xfId="0" applyFont="1" applyBorder="1" applyAlignment="1">
      <alignment horizontal="center" vertical="top"/>
    </xf>
    <xf numFmtId="0" fontId="11" fillId="0" borderId="5" xfId="0" applyFont="1" applyBorder="1" applyAlignment="1">
      <alignment horizontal="center" vertical="top"/>
    </xf>
    <xf numFmtId="0" fontId="11" fillId="0" borderId="12" xfId="0" applyFont="1" applyBorder="1" applyAlignment="1">
      <alignment horizontal="center" vertical="top"/>
    </xf>
    <xf numFmtId="0" fontId="10" fillId="0" borderId="1" xfId="0" applyFont="1" applyBorder="1" applyAlignment="1">
      <alignment wrapText="1"/>
    </xf>
    <xf numFmtId="0" fontId="10" fillId="0" borderId="1" xfId="0" applyFont="1" applyBorder="1"/>
    <xf numFmtId="0" fontId="11" fillId="0" borderId="1" xfId="0" applyFont="1" applyBorder="1" applyAlignment="1">
      <alignment horizontal="left"/>
    </xf>
    <xf numFmtId="0" fontId="11" fillId="0" borderId="1" xfId="0" applyFont="1" applyBorder="1"/>
    <xf numFmtId="0" fontId="12" fillId="0" borderId="0" xfId="0" applyFont="1"/>
    <xf numFmtId="0" fontId="11" fillId="0" borderId="7" xfId="0" applyFont="1" applyBorder="1"/>
    <xf numFmtId="0" fontId="11" fillId="0" borderId="8" xfId="0" applyFont="1" applyBorder="1"/>
    <xf numFmtId="0" fontId="11" fillId="0" borderId="3" xfId="0" applyFont="1" applyBorder="1"/>
    <xf numFmtId="0" fontId="11" fillId="0" borderId="4" xfId="0" applyFont="1" applyBorder="1"/>
    <xf numFmtId="0" fontId="11" fillId="0" borderId="11" xfId="0" applyFont="1" applyBorder="1"/>
    <xf numFmtId="0" fontId="11" fillId="0" borderId="12" xfId="0" applyFont="1" applyBorder="1"/>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4" xfId="0" applyFont="1" applyBorder="1" applyAlignment="1">
      <alignment horizontal="center" wrapText="1"/>
    </xf>
    <xf numFmtId="0" fontId="11" fillId="0" borderId="4" xfId="0" applyFont="1" applyBorder="1" applyAlignment="1">
      <alignment horizontal="center" vertical="center" wrapText="1"/>
    </xf>
    <xf numFmtId="0" fontId="11" fillId="2" borderId="3"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wrapText="1"/>
    </xf>
    <xf numFmtId="0" fontId="11" fillId="0" borderId="12" xfId="0" applyFont="1" applyBorder="1" applyAlignment="1">
      <alignment horizontal="center" wrapText="1"/>
    </xf>
    <xf numFmtId="0" fontId="11" fillId="0" borderId="0" xfId="0" applyFont="1"/>
    <xf numFmtId="0" fontId="11" fillId="3" borderId="1" xfId="0" applyFont="1" applyFill="1" applyBorder="1"/>
    <xf numFmtId="0" fontId="13" fillId="0" borderId="2" xfId="0" applyFont="1" applyBorder="1" applyAlignment="1">
      <alignment horizontal="center"/>
    </xf>
    <xf numFmtId="0" fontId="14" fillId="0" borderId="1" xfId="0" applyFont="1" applyBorder="1" applyAlignment="1">
      <alignment horizontal="center" vertical="center" wrapText="1"/>
    </xf>
    <xf numFmtId="0" fontId="10" fillId="0" borderId="7" xfId="0" applyFont="1" applyBorder="1" applyAlignment="1">
      <alignment wrapText="1"/>
    </xf>
    <xf numFmtId="0" fontId="10" fillId="0" borderId="8" xfId="0" applyFont="1" applyBorder="1" applyAlignment="1">
      <alignment wrapText="1"/>
    </xf>
    <xf numFmtId="0" fontId="11" fillId="0" borderId="3" xfId="0" applyFont="1" applyBorder="1" applyAlignment="1">
      <alignment wrapText="1"/>
    </xf>
    <xf numFmtId="0" fontId="11" fillId="0" borderId="4" xfId="0" applyFont="1" applyBorder="1" applyAlignment="1">
      <alignment wrapText="1"/>
    </xf>
    <xf numFmtId="0" fontId="11" fillId="0" borderId="11" xfId="0" applyFont="1" applyBorder="1" applyAlignment="1">
      <alignment wrapText="1"/>
    </xf>
    <xf numFmtId="0" fontId="11" fillId="0" borderId="12" xfId="0" applyFont="1" applyBorder="1" applyAlignment="1">
      <alignment wrapText="1"/>
    </xf>
    <xf numFmtId="0" fontId="13"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8" xfId="0" applyFont="1" applyBorder="1" applyAlignment="1">
      <alignment horizontal="center"/>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1" fillId="0" borderId="1" xfId="0" applyFont="1" applyBorder="1" applyAlignment="1">
      <alignment wrapText="1"/>
    </xf>
    <xf numFmtId="0" fontId="10" fillId="4" borderId="1" xfId="0" applyFont="1" applyFill="1" applyBorder="1" applyAlignment="1">
      <alignment wrapText="1"/>
    </xf>
    <xf numFmtId="0" fontId="10" fillId="4" borderId="1" xfId="0" applyFont="1" applyFill="1" applyBorder="1"/>
    <xf numFmtId="0" fontId="10" fillId="0" borderId="1" xfId="0" applyFont="1" applyBorder="1" applyAlignment="1">
      <alignment horizontal="left"/>
    </xf>
    <xf numFmtId="164" fontId="11" fillId="0" borderId="1" xfId="0" applyNumberFormat="1" applyFont="1" applyBorder="1"/>
    <xf numFmtId="164" fontId="10" fillId="0" borderId="1" xfId="0" applyNumberFormat="1" applyFont="1" applyBorder="1"/>
    <xf numFmtId="0" fontId="11" fillId="0" borderId="2" xfId="0" applyFont="1" applyBorder="1" applyAlignment="1">
      <alignment horizontal="center" vertical="top" wrapText="1"/>
    </xf>
    <xf numFmtId="0" fontId="11" fillId="0" borderId="5" xfId="0" applyFont="1" applyBorder="1" applyAlignment="1">
      <alignment horizontal="center" vertical="top" wrapText="1"/>
    </xf>
    <xf numFmtId="0" fontId="15" fillId="0" borderId="1" xfId="0" applyFont="1" applyBorder="1" applyAlignment="1">
      <alignment vertical="center" wrapText="1"/>
    </xf>
    <xf numFmtId="0" fontId="14"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0" fillId="0" borderId="1" xfId="0" applyBorder="1" applyAlignment="1">
      <alignment wrapText="1"/>
    </xf>
    <xf numFmtId="0" fontId="8" fillId="0" borderId="9" xfId="0" applyFont="1" applyBorder="1" applyAlignment="1">
      <alignment horizontal="left"/>
    </xf>
    <xf numFmtId="0" fontId="9" fillId="0" borderId="6" xfId="0" applyFont="1" applyBorder="1" applyAlignment="1">
      <alignment horizontal="left"/>
    </xf>
    <xf numFmtId="0" fontId="9" fillId="0" borderId="10" xfId="0" applyFont="1" applyBorder="1" applyAlignment="1">
      <alignment horizontal="left"/>
    </xf>
    <xf numFmtId="0" fontId="8" fillId="0" borderId="9" xfId="0" applyFont="1" applyBorder="1"/>
    <xf numFmtId="0" fontId="8" fillId="0" borderId="6" xfId="0" applyFont="1" applyBorder="1"/>
    <xf numFmtId="0" fontId="8" fillId="0" borderId="10" xfId="0" applyFont="1" applyBorder="1"/>
    <xf numFmtId="0" fontId="8" fillId="0" borderId="13" xfId="0" applyFont="1" applyBorder="1"/>
    <xf numFmtId="0" fontId="8" fillId="0" borderId="14" xfId="0" applyFont="1" applyBorder="1"/>
    <xf numFmtId="0" fontId="8" fillId="0" borderId="15" xfId="0" applyFont="1" applyBorder="1"/>
  </cellXfs>
  <cellStyles count="1">
    <cellStyle name="Normal" xfId="0" builtinId="0"/>
  </cellStyles>
  <dxfs count="59">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indexed="64"/>
        </top>
        <bottom style="thin">
          <color indexed="64"/>
        </bottom>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numFmt numFmtId="0" formatCode="General"/>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dxf>
    <dxf>
      <border outline="0">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dxf>
    <dxf>
      <border outline="0">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Location</a:t>
            </a:r>
            <a:r>
              <a:rPr lang="en-GB" baseline="0"/>
              <a:t> </a:t>
            </a:r>
            <a:r>
              <a:rPr lang="en-GB"/>
              <a:t>of Current</a:t>
            </a:r>
            <a:r>
              <a:rPr lang="en-GB" baseline="0"/>
              <a:t> Provider Respondents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 Current Providers Summary'!$C$15</c:f>
              <c:strCache>
                <c:ptCount val="1"/>
                <c:pt idx="0">
                  <c:v>Number of respondents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85-4D02-9903-A3ED524EC2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C85-4D02-9903-A3ED524EC2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85-4D02-9903-A3ED524EC2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85-4D02-9903-A3ED524EC24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85-4D02-9903-A3ED524EC24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C85-4D02-9903-A3ED524EC24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C85-4D02-9903-A3ED524EC24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C85-4D02-9903-A3ED524EC24A}"/>
              </c:ext>
            </c:extLst>
          </c:dPt>
          <c:cat>
            <c:strRef>
              <c:f>'2. Current Providers Summary'!$B$16:$B$23</c:f>
              <c:strCache>
                <c:ptCount val="8"/>
                <c:pt idx="0">
                  <c:v>London</c:v>
                </c:pt>
                <c:pt idx="1">
                  <c:v>North East England</c:v>
                </c:pt>
                <c:pt idx="2">
                  <c:v>North West England</c:v>
                </c:pt>
                <c:pt idx="3">
                  <c:v>South East England</c:v>
                </c:pt>
                <c:pt idx="4">
                  <c:v>South West England</c:v>
                </c:pt>
                <c:pt idx="5">
                  <c:v>Wales</c:v>
                </c:pt>
                <c:pt idx="6">
                  <c:v>West Midlands</c:v>
                </c:pt>
                <c:pt idx="7">
                  <c:v>Yorkshire and the Humber</c:v>
                </c:pt>
              </c:strCache>
            </c:strRef>
          </c:cat>
          <c:val>
            <c:numRef>
              <c:f>'2. Current Providers Summary'!$C$16:$C$23</c:f>
              <c:numCache>
                <c:formatCode>General</c:formatCode>
                <c:ptCount val="8"/>
                <c:pt idx="0">
                  <c:v>5</c:v>
                </c:pt>
                <c:pt idx="1">
                  <c:v>1</c:v>
                </c:pt>
                <c:pt idx="2">
                  <c:v>2</c:v>
                </c:pt>
                <c:pt idx="3">
                  <c:v>1</c:v>
                </c:pt>
                <c:pt idx="4">
                  <c:v>3</c:v>
                </c:pt>
                <c:pt idx="5">
                  <c:v>2</c:v>
                </c:pt>
                <c:pt idx="6">
                  <c:v>1</c:v>
                </c:pt>
                <c:pt idx="7">
                  <c:v>3</c:v>
                </c:pt>
              </c:numCache>
            </c:numRef>
          </c:val>
          <c:extLst>
            <c:ext xmlns:c16="http://schemas.microsoft.com/office/drawing/2014/chart" uri="{C3380CC4-5D6E-409C-BE32-E72D297353CC}">
              <c16:uniqueId val="{00000010-4C85-4D02-9903-A3ED524EC2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providers subsidising with private work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46-402C-AFDA-99A5D022A9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46-402C-AFDA-99A5D022A975}"/>
              </c:ext>
            </c:extLst>
          </c:dPt>
          <c:cat>
            <c:strRef>
              <c:f>'2. Current Providers Summary'!$B$32:$B$33</c:f>
              <c:strCache>
                <c:ptCount val="2"/>
                <c:pt idx="0">
                  <c:v>Subsidised</c:v>
                </c:pt>
                <c:pt idx="1">
                  <c:v>Not subsidised</c:v>
                </c:pt>
              </c:strCache>
            </c:strRef>
          </c:cat>
          <c:val>
            <c:numRef>
              <c:f>'2. Current Providers Summary'!$C$32:$C$33</c:f>
              <c:numCache>
                <c:formatCode>General</c:formatCode>
                <c:ptCount val="2"/>
                <c:pt idx="0">
                  <c:v>12</c:v>
                </c:pt>
                <c:pt idx="1">
                  <c:v>5</c:v>
                </c:pt>
              </c:numCache>
            </c:numRef>
          </c:val>
          <c:extLst>
            <c:ext xmlns:c16="http://schemas.microsoft.com/office/drawing/2014/chart" uri="{C3380CC4-5D6E-409C-BE32-E72D297353CC}">
              <c16:uniqueId val="{00000000-07D5-446E-9EFC-6F0D2E9BC82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Location of Potential Provider Respondents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'4.Potential Providers Summary'!$C$19</c:f>
              <c:strCache>
                <c:ptCount val="1"/>
                <c:pt idx="0">
                  <c:v>Number of respondents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C2-42AE-B6AA-BC47074801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C2-42AE-B6AA-BC47074801E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C2-42AE-B6AA-BC47074801E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BC2-42AE-B6AA-BC47074801E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BC2-42AE-B6AA-BC47074801E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BC2-42AE-B6AA-BC47074801E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BC2-42AE-B6AA-BC47074801E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BC2-42AE-B6AA-BC47074801E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BC2-42AE-B6AA-BC47074801E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BC2-42AE-B6AA-BC47074801E4}"/>
              </c:ext>
            </c:extLst>
          </c:dPt>
          <c:cat>
            <c:strRef>
              <c:f>'4.Potential Providers Summary'!$B$20:$B$29</c:f>
              <c:strCache>
                <c:ptCount val="10"/>
                <c:pt idx="0">
                  <c:v>East of England</c:v>
                </c:pt>
                <c:pt idx="1">
                  <c:v>East Midlands</c:v>
                </c:pt>
                <c:pt idx="2">
                  <c:v>London</c:v>
                </c:pt>
                <c:pt idx="3">
                  <c:v>North East England</c:v>
                </c:pt>
                <c:pt idx="4">
                  <c:v>North West England</c:v>
                </c:pt>
                <c:pt idx="5">
                  <c:v>South East England</c:v>
                </c:pt>
                <c:pt idx="6">
                  <c:v>South West England</c:v>
                </c:pt>
                <c:pt idx="7">
                  <c:v>Wales</c:v>
                </c:pt>
                <c:pt idx="8">
                  <c:v>West Midlands</c:v>
                </c:pt>
                <c:pt idx="9">
                  <c:v>Yorkshire and the Humber</c:v>
                </c:pt>
              </c:strCache>
            </c:strRef>
          </c:cat>
          <c:val>
            <c:numRef>
              <c:f>'4.Potential Providers Summary'!$C$20:$C$29</c:f>
              <c:numCache>
                <c:formatCode>General</c:formatCode>
                <c:ptCount val="10"/>
                <c:pt idx="0">
                  <c:v>1</c:v>
                </c:pt>
                <c:pt idx="1">
                  <c:v>1</c:v>
                </c:pt>
                <c:pt idx="2">
                  <c:v>4</c:v>
                </c:pt>
                <c:pt idx="3">
                  <c:v>1</c:v>
                </c:pt>
                <c:pt idx="4">
                  <c:v>1</c:v>
                </c:pt>
                <c:pt idx="5">
                  <c:v>2</c:v>
                </c:pt>
                <c:pt idx="6">
                  <c:v>1</c:v>
                </c:pt>
                <c:pt idx="7">
                  <c:v>0</c:v>
                </c:pt>
                <c:pt idx="8">
                  <c:v>1</c:v>
                </c:pt>
                <c:pt idx="9">
                  <c:v>6</c:v>
                </c:pt>
              </c:numCache>
            </c:numRef>
          </c:val>
          <c:extLst>
            <c:ext xmlns:c16="http://schemas.microsoft.com/office/drawing/2014/chart" uri="{C3380CC4-5D6E-409C-BE32-E72D297353CC}">
              <c16:uniqueId val="{00000000-82EB-4200-B53F-3FF3C1E4EBD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Location</a:t>
            </a:r>
            <a:r>
              <a:rPr lang="en-GB" baseline="0"/>
              <a:t> </a:t>
            </a:r>
            <a:r>
              <a:rPr lang="en-GB"/>
              <a:t>of organisations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'5.Combined Current + Potential '!$C$18</c:f>
              <c:strCache>
                <c:ptCount val="1"/>
                <c:pt idx="0">
                  <c:v>Number of respondents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AA-4E90-9E4A-D106D816A8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3AA-4E90-9E4A-D106D816A8E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3AA-4E90-9E4A-D106D816A8E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AA-4E90-9E4A-D106D816A8E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3AA-4E90-9E4A-D106D816A8E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3AA-4E90-9E4A-D106D816A8E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3AA-4E90-9E4A-D106D816A8E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3AA-4E90-9E4A-D106D816A8E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3AA-4E90-9E4A-D106D816A8E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3AA-4E90-9E4A-D106D816A8EF}"/>
              </c:ext>
            </c:extLst>
          </c:dPt>
          <c:cat>
            <c:strRef>
              <c:f>'5.Combined Current + Potential '!$B$19:$B$28</c:f>
              <c:strCache>
                <c:ptCount val="10"/>
                <c:pt idx="0">
                  <c:v>East of England</c:v>
                </c:pt>
                <c:pt idx="1">
                  <c:v>East Midlands</c:v>
                </c:pt>
                <c:pt idx="2">
                  <c:v>London</c:v>
                </c:pt>
                <c:pt idx="3">
                  <c:v>North East England</c:v>
                </c:pt>
                <c:pt idx="4">
                  <c:v>North West England</c:v>
                </c:pt>
                <c:pt idx="5">
                  <c:v>South East England</c:v>
                </c:pt>
                <c:pt idx="6">
                  <c:v>South West England</c:v>
                </c:pt>
                <c:pt idx="7">
                  <c:v>Wales</c:v>
                </c:pt>
                <c:pt idx="8">
                  <c:v>West Midlands</c:v>
                </c:pt>
                <c:pt idx="9">
                  <c:v>Yorkshire and the Humber</c:v>
                </c:pt>
              </c:strCache>
            </c:strRef>
          </c:cat>
          <c:val>
            <c:numRef>
              <c:f>'5.Combined Current + Potential '!$C$19:$C$28</c:f>
              <c:numCache>
                <c:formatCode>General</c:formatCode>
                <c:ptCount val="10"/>
                <c:pt idx="0">
                  <c:v>1</c:v>
                </c:pt>
                <c:pt idx="1">
                  <c:v>1</c:v>
                </c:pt>
                <c:pt idx="2">
                  <c:v>9</c:v>
                </c:pt>
                <c:pt idx="3">
                  <c:v>2</c:v>
                </c:pt>
                <c:pt idx="4">
                  <c:v>3</c:v>
                </c:pt>
                <c:pt idx="5">
                  <c:v>3</c:v>
                </c:pt>
                <c:pt idx="6">
                  <c:v>4</c:v>
                </c:pt>
                <c:pt idx="7">
                  <c:v>2</c:v>
                </c:pt>
                <c:pt idx="8">
                  <c:v>2</c:v>
                </c:pt>
                <c:pt idx="9">
                  <c:v>9</c:v>
                </c:pt>
              </c:numCache>
            </c:numRef>
          </c:val>
          <c:extLst>
            <c:ext xmlns:c16="http://schemas.microsoft.com/office/drawing/2014/chart" uri="{C3380CC4-5D6E-409C-BE32-E72D297353CC}">
              <c16:uniqueId val="{00000000-DE07-44E8-B8C7-A1638F50B8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Type</a:t>
            </a:r>
            <a:r>
              <a:rPr lang="en-US" baseline="0"/>
              <a:t> of Practitioner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'7. Other Practitioners Summary'!$C$13</c:f>
              <c:strCache>
                <c:ptCount val="1"/>
                <c:pt idx="0">
                  <c:v>Number of respondents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D06-419B-A8A0-EEDF65C8A5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D06-419B-A8A0-EEDF65C8A5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D06-419B-A8A0-EEDF65C8A53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D06-419B-A8A0-EEDF65C8A53D}"/>
              </c:ext>
            </c:extLst>
          </c:dPt>
          <c:cat>
            <c:strRef>
              <c:f>'7. Other Practitioners Summary'!$B$14:$B$17</c:f>
              <c:strCache>
                <c:ptCount val="4"/>
                <c:pt idx="0">
                  <c:v>Caseworker/Trainee Solicitor/Paralegal</c:v>
                </c:pt>
                <c:pt idx="1">
                  <c:v>Solicitor</c:v>
                </c:pt>
                <c:pt idx="2">
                  <c:v>OISC Adviser</c:v>
                </c:pt>
                <c:pt idx="3">
                  <c:v>CILEx</c:v>
                </c:pt>
              </c:strCache>
            </c:strRef>
          </c:cat>
          <c:val>
            <c:numRef>
              <c:f>'7. Other Practitioners Summary'!$C$14:$C$17</c:f>
              <c:numCache>
                <c:formatCode>General</c:formatCode>
                <c:ptCount val="4"/>
                <c:pt idx="0">
                  <c:v>10</c:v>
                </c:pt>
                <c:pt idx="1">
                  <c:v>13</c:v>
                </c:pt>
                <c:pt idx="2">
                  <c:v>1</c:v>
                </c:pt>
                <c:pt idx="3">
                  <c:v>1</c:v>
                </c:pt>
              </c:numCache>
            </c:numRef>
          </c:val>
          <c:extLst>
            <c:ext xmlns:c16="http://schemas.microsoft.com/office/drawing/2014/chart" uri="{C3380CC4-5D6E-409C-BE32-E72D297353CC}">
              <c16:uniqueId val="{00000000-EB45-4A19-BC92-6FC4D2D3F34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Location of individual respondents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'7. Other Practitioners Summary'!$C$27</c:f>
              <c:strCache>
                <c:ptCount val="1"/>
                <c:pt idx="0">
                  <c:v>Number of respondents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DB-4A94-A40A-098B03FF02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DB-4A94-A40A-098B03FF02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DB-4A94-A40A-098B03FF0273}"/>
              </c:ext>
            </c:extLst>
          </c:dPt>
          <c:cat>
            <c:strRef>
              <c:f>'7. Other Practitioners Summary'!$B$28:$B$30</c:f>
              <c:strCache>
                <c:ptCount val="3"/>
                <c:pt idx="0">
                  <c:v>London</c:v>
                </c:pt>
                <c:pt idx="1">
                  <c:v>Scotland</c:v>
                </c:pt>
                <c:pt idx="2">
                  <c:v>South East England</c:v>
                </c:pt>
              </c:strCache>
            </c:strRef>
          </c:cat>
          <c:val>
            <c:numRef>
              <c:f>'7. Other Practitioners Summary'!$C$28:$C$30</c:f>
              <c:numCache>
                <c:formatCode>General</c:formatCode>
                <c:ptCount val="3"/>
                <c:pt idx="0">
                  <c:v>21</c:v>
                </c:pt>
                <c:pt idx="1">
                  <c:v>1</c:v>
                </c:pt>
                <c:pt idx="2">
                  <c:v>3</c:v>
                </c:pt>
              </c:numCache>
            </c:numRef>
          </c:val>
          <c:extLst>
            <c:ext xmlns:c16="http://schemas.microsoft.com/office/drawing/2014/chart" uri="{C3380CC4-5D6E-409C-BE32-E72D297353CC}">
              <c16:uniqueId val="{00000000-D201-4F9A-8D9E-4E7E843813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601980</xdr:colOff>
      <xdr:row>1</xdr:row>
      <xdr:rowOff>0</xdr:rowOff>
    </xdr:from>
    <xdr:to>
      <xdr:col>13</xdr:col>
      <xdr:colOff>144780</xdr:colOff>
      <xdr:row>12</xdr:row>
      <xdr:rowOff>167640</xdr:rowOff>
    </xdr:to>
    <xdr:sp macro="" textlink="">
      <xdr:nvSpPr>
        <xdr:cNvPr id="2" name="TextBox 1">
          <a:extLst>
            <a:ext uri="{FF2B5EF4-FFF2-40B4-BE49-F238E27FC236}">
              <a16:creationId xmlns:a16="http://schemas.microsoft.com/office/drawing/2014/main" id="{7BDB9012-6BD7-F0AB-A268-7FFCBE4926BD}"/>
            </a:ext>
          </a:extLst>
        </xdr:cNvPr>
        <xdr:cNvSpPr txBox="1"/>
      </xdr:nvSpPr>
      <xdr:spPr>
        <a:xfrm>
          <a:off x="601980" y="182880"/>
          <a:ext cx="7467600" cy="2179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Introduction</a:t>
          </a:r>
        </a:p>
        <a:p>
          <a:endParaRPr lang="en-GB" sz="1100"/>
        </a:p>
        <a:p>
          <a:r>
            <a:rPr lang="en-GB" sz="1100"/>
            <a:t>ILPA conducted a survey on</a:t>
          </a:r>
          <a:r>
            <a:rPr lang="en-GB" sz="1100" baseline="0"/>
            <a:t> the sustainability of legal aid. We invited responses from:</a:t>
          </a:r>
        </a:p>
        <a:p>
          <a:r>
            <a:rPr lang="en-GB" sz="1100" b="0" i="0">
              <a:solidFill>
                <a:schemeClr val="dk1"/>
              </a:solidFill>
              <a:effectLst/>
              <a:latin typeface="+mn-lt"/>
              <a:ea typeface="+mn-ea"/>
              <a:cs typeface="+mn-cs"/>
            </a:rPr>
            <a:t>a) individuals managing the provision of immigration and asylum legal aid services within organisations;</a:t>
          </a:r>
        </a:p>
        <a:p>
          <a:r>
            <a:rPr lang="en-GB" sz="1100" b="0" i="0">
              <a:solidFill>
                <a:schemeClr val="dk1"/>
              </a:solidFill>
              <a:effectLst/>
              <a:latin typeface="+mn-lt"/>
              <a:ea typeface="+mn-ea"/>
              <a:cs typeface="+mn-cs"/>
            </a:rPr>
            <a:t>b) individuals managing organisations that provide immigration and asylum legal services, that do not currently provide legal aid services;</a:t>
          </a:r>
        </a:p>
        <a:p>
          <a:r>
            <a:rPr lang="en-GB" sz="1100" b="0" i="0">
              <a:solidFill>
                <a:schemeClr val="dk1"/>
              </a:solidFill>
              <a:effectLst/>
              <a:latin typeface="+mn-lt"/>
              <a:ea typeface="+mn-ea"/>
              <a:cs typeface="+mn-cs"/>
            </a:rPr>
            <a:t>c) self-employed barristers;</a:t>
          </a:r>
        </a:p>
        <a:p>
          <a:r>
            <a:rPr lang="en-GB" sz="1100" b="0" i="0">
              <a:solidFill>
                <a:schemeClr val="dk1"/>
              </a:solidFill>
              <a:effectLst/>
              <a:latin typeface="+mn-lt"/>
              <a:ea typeface="+mn-ea"/>
              <a:cs typeface="+mn-cs"/>
            </a:rPr>
            <a:t>d) other practitioners, not answering on one of the above bases.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Within </a:t>
          </a:r>
          <a:r>
            <a:rPr lang="en-GB" sz="1100" b="0" i="0" baseline="0">
              <a:solidFill>
                <a:schemeClr val="dk1"/>
              </a:solidFill>
              <a:effectLst/>
              <a:latin typeface="+mn-lt"/>
              <a:ea typeface="+mn-ea"/>
              <a:cs typeface="+mn-cs"/>
            </a:rPr>
            <a:t>category (a) or (b), we requested one submission per organisation.</a:t>
          </a:r>
          <a:endParaRPr lang="en-GB" sz="1100" b="0" i="0">
            <a:solidFill>
              <a:schemeClr val="dk1"/>
            </a:solidFill>
            <a:effectLst/>
            <a:latin typeface="+mn-lt"/>
            <a:ea typeface="+mn-ea"/>
            <a:cs typeface="+mn-cs"/>
          </a:endParaRPr>
        </a:p>
        <a:p>
          <a:endParaRPr lang="en-GB" sz="1100"/>
        </a:p>
        <a:p>
          <a:r>
            <a:rPr lang="en-GB" sz="1100"/>
            <a:t>The survey</a:t>
          </a:r>
          <a:r>
            <a:rPr lang="en-GB" sz="1100" baseline="0"/>
            <a:t> was open from 15 June 2023 until 30 June 2023.</a:t>
          </a:r>
          <a:endParaRPr lang="en-GB" sz="1100"/>
        </a:p>
      </xdr:txBody>
    </xdr:sp>
    <xdr:clientData/>
  </xdr:twoCellAnchor>
  <xdr:twoCellAnchor>
    <xdr:from>
      <xdr:col>0</xdr:col>
      <xdr:colOff>601980</xdr:colOff>
      <xdr:row>13</xdr:row>
      <xdr:rowOff>114300</xdr:rowOff>
    </xdr:from>
    <xdr:to>
      <xdr:col>13</xdr:col>
      <xdr:colOff>144780</xdr:colOff>
      <xdr:row>26</xdr:row>
      <xdr:rowOff>144780</xdr:rowOff>
    </xdr:to>
    <xdr:sp macro="" textlink="">
      <xdr:nvSpPr>
        <xdr:cNvPr id="3" name="TextBox 2">
          <a:extLst>
            <a:ext uri="{FF2B5EF4-FFF2-40B4-BE49-F238E27FC236}">
              <a16:creationId xmlns:a16="http://schemas.microsoft.com/office/drawing/2014/main" id="{08B2B05A-122D-45F5-B6F5-01F91BCC5730}"/>
            </a:ext>
          </a:extLst>
        </xdr:cNvPr>
        <xdr:cNvSpPr txBox="1"/>
      </xdr:nvSpPr>
      <xdr:spPr>
        <a:xfrm>
          <a:off x="601980" y="2491740"/>
          <a:ext cx="7467600" cy="2407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Contents</a:t>
          </a:r>
        </a:p>
        <a:p>
          <a:endParaRPr lang="en-GB" sz="1100" b="1" u="sng"/>
        </a:p>
        <a:p>
          <a:r>
            <a:rPr lang="en-GB" sz="1100" b="1"/>
            <a:t>1.</a:t>
          </a:r>
          <a:r>
            <a:rPr lang="en-GB" sz="1100" b="1" baseline="0"/>
            <a:t> Current Providers </a:t>
          </a:r>
          <a:r>
            <a:rPr lang="en-GB" sz="1100" baseline="0"/>
            <a:t>- an explanation of this category, and a table of results.</a:t>
          </a:r>
        </a:p>
        <a:p>
          <a:r>
            <a:rPr lang="en-GB" sz="1100" b="1" baseline="0"/>
            <a:t>2. Current Providers Summary </a:t>
          </a:r>
          <a:r>
            <a:rPr lang="en-GB" sz="1100" baseline="0"/>
            <a:t>- averages and graphs using the table of results.</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3. Potential Providers </a:t>
          </a:r>
          <a:r>
            <a:rPr lang="en-GB" sz="1100" baseline="0"/>
            <a:t>- </a:t>
          </a:r>
          <a:r>
            <a:rPr lang="en-GB" sz="1100" baseline="0">
              <a:solidFill>
                <a:schemeClr val="dk1"/>
              </a:solidFill>
              <a:effectLst/>
              <a:latin typeface="+mn-lt"/>
              <a:ea typeface="+mn-ea"/>
              <a:cs typeface="+mn-cs"/>
            </a:rPr>
            <a:t>an explanation of this category, and a table of results.</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4. </a:t>
          </a:r>
          <a:r>
            <a:rPr lang="en-GB" sz="1100" b="1" baseline="0">
              <a:solidFill>
                <a:schemeClr val="dk1"/>
              </a:solidFill>
              <a:effectLst/>
              <a:latin typeface="+mn-lt"/>
              <a:ea typeface="+mn-ea"/>
              <a:cs typeface="+mn-cs"/>
            </a:rPr>
            <a:t>Potential Providers Summary </a:t>
          </a:r>
          <a:r>
            <a:rPr lang="en-GB" sz="1100" baseline="0">
              <a:solidFill>
                <a:schemeClr val="dk1"/>
              </a:solidFill>
              <a:effectLst/>
              <a:latin typeface="+mn-lt"/>
              <a:ea typeface="+mn-ea"/>
              <a:cs typeface="+mn-cs"/>
            </a:rPr>
            <a:t>- averages and graphs using the table of results.</a:t>
          </a:r>
          <a:endParaRPr lang="en-GB">
            <a:effectLst/>
          </a:endParaRPr>
        </a:p>
        <a:p>
          <a:r>
            <a:rPr lang="en-GB" sz="1100" b="1" baseline="0"/>
            <a:t>5. Combined Current and Potential Providers </a:t>
          </a:r>
          <a:r>
            <a:rPr lang="en-GB" sz="1100" baseline="0"/>
            <a:t>- averages across both categories in which one submission per organisation was submitted.</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6. Other Practitioners </a:t>
          </a:r>
          <a:r>
            <a:rPr lang="en-GB" sz="1100" baseline="0"/>
            <a:t>- </a:t>
          </a:r>
          <a:r>
            <a:rPr lang="en-GB" sz="1100" baseline="0">
              <a:solidFill>
                <a:schemeClr val="dk1"/>
              </a:solidFill>
              <a:effectLst/>
              <a:latin typeface="+mn-lt"/>
              <a:ea typeface="+mn-ea"/>
              <a:cs typeface="+mn-cs"/>
            </a:rPr>
            <a:t>an explanation of this category, and a table of results.</a:t>
          </a:r>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7. Other Practitioners Summary </a:t>
          </a:r>
          <a:r>
            <a:rPr lang="en-GB" sz="1100" baseline="0">
              <a:solidFill>
                <a:schemeClr val="dk1"/>
              </a:solidFill>
              <a:effectLst/>
              <a:latin typeface="+mn-lt"/>
              <a:ea typeface="+mn-ea"/>
              <a:cs typeface="+mn-cs"/>
            </a:rPr>
            <a:t>- averages and graphs using the table of results.</a:t>
          </a:r>
          <a:endParaRPr lang="en-GB">
            <a:effectLst/>
          </a:endParaRPr>
        </a:p>
        <a:p>
          <a:r>
            <a:rPr lang="en-GB" sz="1100" b="1" baseline="0"/>
            <a:t>8. Barristers </a:t>
          </a:r>
          <a:r>
            <a:rPr lang="en-GB" sz="1100" baseline="0"/>
            <a:t>- results from this category of respondents, including averages.</a:t>
          </a:r>
        </a:p>
        <a:p>
          <a:endParaRPr lang="en-GB" sz="1100" baseline="0"/>
        </a:p>
        <a:p>
          <a:r>
            <a:rPr lang="en-GB" sz="1100" b="1" baseline="0"/>
            <a:t>Appendix: </a:t>
          </a:r>
          <a:r>
            <a:rPr lang="en-GB" sz="1100" b="0" baseline="0"/>
            <a:t>A</a:t>
          </a:r>
          <a:r>
            <a:rPr lang="en-GB" sz="1100" baseline="0"/>
            <a:t>nalysis of the additional comments made in the survey.</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16931</xdr:colOff>
      <xdr:row>3</xdr:row>
      <xdr:rowOff>16932</xdr:rowOff>
    </xdr:from>
    <xdr:to>
      <xdr:col>8</xdr:col>
      <xdr:colOff>872065</xdr:colOff>
      <xdr:row>10</xdr:row>
      <xdr:rowOff>93133</xdr:rowOff>
    </xdr:to>
    <xdr:sp macro="" textlink="">
      <xdr:nvSpPr>
        <xdr:cNvPr id="2" name="TextBox 1">
          <a:extLst>
            <a:ext uri="{FF2B5EF4-FFF2-40B4-BE49-F238E27FC236}">
              <a16:creationId xmlns:a16="http://schemas.microsoft.com/office/drawing/2014/main" id="{4A44DD0B-752B-26AC-A6EE-82BD71F402C2}"/>
            </a:ext>
          </a:extLst>
        </xdr:cNvPr>
        <xdr:cNvSpPr txBox="1"/>
      </xdr:nvSpPr>
      <xdr:spPr>
        <a:xfrm>
          <a:off x="1236131" y="677332"/>
          <a:ext cx="8966201" cy="1380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Arial" panose="020B0604020202020204" pitchFamily="34" charset="0"/>
            </a:rPr>
            <a:t>We asked organisations that currently provide immigration and asylum legal aid services: </a:t>
          </a:r>
          <a:r>
            <a:rPr lang="en-US" sz="1200" i="1">
              <a:solidFill>
                <a:schemeClr val="dk1"/>
              </a:solidFill>
              <a:effectLst/>
              <a:latin typeface="+mn-lt"/>
              <a:ea typeface="+mn-ea"/>
              <a:cs typeface="Arial" panose="020B0604020202020204" pitchFamily="34" charset="0"/>
            </a:rPr>
            <a:t>‘What is the minimum percentage increase to your fees you would require to viably deliver your current level of legal aid services in immigration and asylum?’</a:t>
          </a:r>
        </a:p>
        <a:p>
          <a:endParaRPr lang="en-GB" sz="1200">
            <a:solidFill>
              <a:schemeClr val="dk1"/>
            </a:solidFill>
            <a:effectLst/>
            <a:latin typeface="+mn-lt"/>
            <a:ea typeface="+mn-ea"/>
            <a:cs typeface="Arial" panose="020B0604020202020204" pitchFamily="34" charset="0"/>
          </a:endParaRPr>
        </a:p>
        <a:p>
          <a:r>
            <a:rPr lang="en-US" sz="1200">
              <a:solidFill>
                <a:schemeClr val="dk1"/>
              </a:solidFill>
              <a:effectLst/>
              <a:latin typeface="+mn-lt"/>
              <a:ea typeface="+mn-ea"/>
              <a:cs typeface="Arial" panose="020B0604020202020204" pitchFamily="34" charset="0"/>
            </a:rPr>
            <a:t>We invited one submission per organisation, from an individual who has a good understanding of the organisation’s finances.</a:t>
          </a:r>
        </a:p>
        <a:p>
          <a:endParaRPr lang="en-GB" sz="1200">
            <a:solidFill>
              <a:schemeClr val="dk1"/>
            </a:solidFill>
            <a:effectLst/>
            <a:latin typeface="+mn-lt"/>
            <a:ea typeface="+mn-ea"/>
            <a:cs typeface="Arial" panose="020B0604020202020204" pitchFamily="34" charset="0"/>
          </a:endParaRPr>
        </a:p>
        <a:p>
          <a:r>
            <a:rPr lang="en-US" sz="1200">
              <a:solidFill>
                <a:schemeClr val="dk1"/>
              </a:solidFill>
              <a:effectLst/>
              <a:latin typeface="+mn-lt"/>
              <a:ea typeface="+mn-ea"/>
              <a:cs typeface="Arial" panose="020B0604020202020204" pitchFamily="34" charset="0"/>
            </a:rPr>
            <a:t>We asked for two figures, one for the percentage rate increase they would need to fixed fees, and one for the percentage rate increase they would need to hourly rates.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304800</xdr:colOff>
      <xdr:row>12</xdr:row>
      <xdr:rowOff>114300</xdr:rowOff>
    </xdr:from>
    <xdr:to>
      <xdr:col>8</xdr:col>
      <xdr:colOff>83820</xdr:colOff>
      <xdr:row>27</xdr:row>
      <xdr:rowOff>99060</xdr:rowOff>
    </xdr:to>
    <xdr:graphicFrame macro="">
      <xdr:nvGraphicFramePr>
        <xdr:cNvPr id="2" name="Chart 1">
          <a:extLst>
            <a:ext uri="{FF2B5EF4-FFF2-40B4-BE49-F238E27FC236}">
              <a16:creationId xmlns:a16="http://schemas.microsoft.com/office/drawing/2014/main" id="{BDA03028-4879-4FBD-B266-B3D1D69BA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7</xdr:row>
      <xdr:rowOff>137160</xdr:rowOff>
    </xdr:from>
    <xdr:to>
      <xdr:col>2</xdr:col>
      <xdr:colOff>1394460</xdr:colOff>
      <xdr:row>10</xdr:row>
      <xdr:rowOff>198120</xdr:rowOff>
    </xdr:to>
    <xdr:sp macro="" textlink="">
      <xdr:nvSpPr>
        <xdr:cNvPr id="3" name="TextBox 2">
          <a:extLst>
            <a:ext uri="{FF2B5EF4-FFF2-40B4-BE49-F238E27FC236}">
              <a16:creationId xmlns:a16="http://schemas.microsoft.com/office/drawing/2014/main" id="{BAB4E6AD-F1A3-46CC-98D8-3FCB41A69648}"/>
            </a:ext>
          </a:extLst>
        </xdr:cNvPr>
        <xdr:cNvSpPr txBox="1"/>
      </xdr:nvSpPr>
      <xdr:spPr>
        <a:xfrm>
          <a:off x="617220" y="1691640"/>
          <a:ext cx="3764280" cy="929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mn-lt"/>
              <a:cs typeface="Arial" panose="020B0604020202020204" pitchFamily="34" charset="0"/>
            </a:rPr>
            <a:t>NB: Over</a:t>
          </a:r>
          <a:r>
            <a:rPr lang="en-GB" sz="1000" baseline="0">
              <a:latin typeface="+mn-lt"/>
              <a:cs typeface="Arial" panose="020B0604020202020204" pitchFamily="34" charset="0"/>
            </a:rPr>
            <a:t> half</a:t>
          </a:r>
          <a:r>
            <a:rPr lang="en-GB" sz="1000">
              <a:latin typeface="+mn-lt"/>
              <a:cs typeface="Arial" panose="020B0604020202020204" pitchFamily="34" charset="0"/>
            </a:rPr>
            <a:t> of the respondents who answered less than </a:t>
          </a:r>
          <a:r>
            <a:rPr lang="en-GB" sz="1000" baseline="0">
              <a:latin typeface="+mn-lt"/>
              <a:cs typeface="Arial" panose="020B0604020202020204" pitchFamily="34" charset="0"/>
            </a:rPr>
            <a:t>50% for both commented that this lower figure was required immediately to become viable and that a further increase would be required to ensure long-term sustainability. There was a suggestion that a regular annual increase would achieve this.</a:t>
          </a:r>
          <a:endParaRPr lang="en-GB" sz="1000">
            <a:latin typeface="+mn-lt"/>
            <a:cs typeface="Arial" panose="020B0604020202020204" pitchFamily="34" charset="0"/>
          </a:endParaRPr>
        </a:p>
      </xdr:txBody>
    </xdr:sp>
    <xdr:clientData/>
  </xdr:twoCellAnchor>
  <xdr:twoCellAnchor>
    <xdr:from>
      <xdr:col>3</xdr:col>
      <xdr:colOff>342900</xdr:colOff>
      <xdr:row>30</xdr:row>
      <xdr:rowOff>110490</xdr:rowOff>
    </xdr:from>
    <xdr:to>
      <xdr:col>7</xdr:col>
      <xdr:colOff>563880</xdr:colOff>
      <xdr:row>45</xdr:row>
      <xdr:rowOff>110490</xdr:rowOff>
    </xdr:to>
    <xdr:graphicFrame macro="">
      <xdr:nvGraphicFramePr>
        <xdr:cNvPr id="4" name="Chart 3">
          <a:extLst>
            <a:ext uri="{FF2B5EF4-FFF2-40B4-BE49-F238E27FC236}">
              <a16:creationId xmlns:a16="http://schemas.microsoft.com/office/drawing/2014/main" id="{DCBB755E-AFD5-FCEC-6467-FAD48D0B7D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8467</xdr:colOff>
      <xdr:row>3</xdr:row>
      <xdr:rowOff>93134</xdr:rowOff>
    </xdr:from>
    <xdr:to>
      <xdr:col>6</xdr:col>
      <xdr:colOff>1202267</xdr:colOff>
      <xdr:row>10</xdr:row>
      <xdr:rowOff>101599</xdr:rowOff>
    </xdr:to>
    <xdr:sp macro="" textlink="">
      <xdr:nvSpPr>
        <xdr:cNvPr id="2" name="TextBox 1">
          <a:extLst>
            <a:ext uri="{FF2B5EF4-FFF2-40B4-BE49-F238E27FC236}">
              <a16:creationId xmlns:a16="http://schemas.microsoft.com/office/drawing/2014/main" id="{29167A00-7912-4478-BFC3-416E28F4559D}"/>
            </a:ext>
          </a:extLst>
        </xdr:cNvPr>
        <xdr:cNvSpPr txBox="1"/>
      </xdr:nvSpPr>
      <xdr:spPr>
        <a:xfrm>
          <a:off x="618067" y="753534"/>
          <a:ext cx="8915400" cy="1312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Arial" panose="020B0604020202020204" pitchFamily="34" charset="0"/>
            </a:rPr>
            <a:t>We asked organisations that could, but does not, provide immigration and asylum legal aid services: ‘</a:t>
          </a:r>
          <a:r>
            <a:rPr lang="en-US" sz="1100" i="1">
              <a:solidFill>
                <a:schemeClr val="dk1"/>
              </a:solidFill>
              <a:effectLst/>
              <a:latin typeface="+mn-lt"/>
              <a:ea typeface="+mn-ea"/>
              <a:cs typeface="Arial" panose="020B0604020202020204" pitchFamily="34" charset="0"/>
            </a:rPr>
            <a:t>What is the minimum percentage increase to legal aid fees that would encourage you to tender for a contract to provide legal aid services in immigration and asylum?’</a:t>
          </a:r>
        </a:p>
        <a:p>
          <a:endParaRPr lang="en-GB" sz="1100">
            <a:solidFill>
              <a:schemeClr val="dk1"/>
            </a:solidFill>
            <a:effectLst/>
            <a:latin typeface="+mn-lt"/>
            <a:ea typeface="+mn-ea"/>
            <a:cs typeface="Arial" panose="020B0604020202020204" pitchFamily="34" charset="0"/>
          </a:endParaRPr>
        </a:p>
        <a:p>
          <a:r>
            <a:rPr lang="en-US" sz="1100">
              <a:solidFill>
                <a:schemeClr val="dk1"/>
              </a:solidFill>
              <a:effectLst/>
              <a:latin typeface="+mn-lt"/>
              <a:ea typeface="+mn-ea"/>
              <a:cs typeface="Arial" panose="020B0604020202020204" pitchFamily="34" charset="0"/>
            </a:rPr>
            <a:t>We invited one submission per organisation, from an individual who has a good understanding of the organisation’s finances.</a:t>
          </a:r>
        </a:p>
        <a:p>
          <a:endParaRPr lang="en-GB" sz="1100">
            <a:solidFill>
              <a:schemeClr val="dk1"/>
            </a:solidFill>
            <a:effectLst/>
            <a:latin typeface="+mn-lt"/>
            <a:ea typeface="+mn-ea"/>
            <a:cs typeface="Arial" panose="020B0604020202020204" pitchFamily="34" charset="0"/>
          </a:endParaRPr>
        </a:p>
        <a:p>
          <a:r>
            <a:rPr lang="en-US" sz="1100">
              <a:solidFill>
                <a:schemeClr val="dk1"/>
              </a:solidFill>
              <a:effectLst/>
              <a:latin typeface="+mn-lt"/>
              <a:ea typeface="+mn-ea"/>
              <a:cs typeface="Arial" panose="020B0604020202020204" pitchFamily="34" charset="0"/>
            </a:rPr>
            <a:t>We asked for two figures, one for the percentage rate increase they would need to fixed fees, and one for the percentage rate increase they would need to hourly rates.</a:t>
          </a:r>
          <a:endParaRPr lang="en-GB" sz="1100">
            <a:solidFill>
              <a:schemeClr val="dk1"/>
            </a:solidFill>
            <a:effectLst/>
            <a:latin typeface="+mn-lt"/>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7620</xdr:colOff>
      <xdr:row>17</xdr:row>
      <xdr:rowOff>64770</xdr:rowOff>
    </xdr:from>
    <xdr:to>
      <xdr:col>7</xdr:col>
      <xdr:colOff>800100</xdr:colOff>
      <xdr:row>31</xdr:row>
      <xdr:rowOff>80010</xdr:rowOff>
    </xdr:to>
    <xdr:graphicFrame macro="">
      <xdr:nvGraphicFramePr>
        <xdr:cNvPr id="2" name="Chart 1">
          <a:extLst>
            <a:ext uri="{FF2B5EF4-FFF2-40B4-BE49-F238E27FC236}">
              <a16:creationId xmlns:a16="http://schemas.microsoft.com/office/drawing/2014/main" id="{1E495FBB-29F9-C618-290D-877B140FC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xdr:row>
      <xdr:rowOff>144780</xdr:rowOff>
    </xdr:from>
    <xdr:to>
      <xdr:col>3</xdr:col>
      <xdr:colOff>297180</xdr:colOff>
      <xdr:row>14</xdr:row>
      <xdr:rowOff>68580</xdr:rowOff>
    </xdr:to>
    <xdr:sp macro="" textlink="">
      <xdr:nvSpPr>
        <xdr:cNvPr id="3" name="TextBox 2">
          <a:extLst>
            <a:ext uri="{FF2B5EF4-FFF2-40B4-BE49-F238E27FC236}">
              <a16:creationId xmlns:a16="http://schemas.microsoft.com/office/drawing/2014/main" id="{7E052925-DA5C-4A19-9F5D-9D46EE2E7AD3}"/>
            </a:ext>
          </a:extLst>
        </xdr:cNvPr>
        <xdr:cNvSpPr txBox="1"/>
      </xdr:nvSpPr>
      <xdr:spPr>
        <a:xfrm>
          <a:off x="609600" y="1607820"/>
          <a:ext cx="6515100" cy="131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mn-lt"/>
              <a:cs typeface="Arial" panose="020B0604020202020204" pitchFamily="34" charset="0"/>
            </a:rPr>
            <a:t>*One respondent answered</a:t>
          </a:r>
          <a:r>
            <a:rPr lang="en-GB" sz="1000" baseline="0">
              <a:latin typeface="+mn-lt"/>
              <a:cs typeface="Arial" panose="020B0604020202020204" pitchFamily="34" charset="0"/>
            </a:rPr>
            <a:t> that a 0% increase is required to fixed fees, but explained: </a:t>
          </a:r>
          <a:r>
            <a:rPr lang="en-GB" sz="1000" i="1" baseline="0">
              <a:latin typeface="+mn-lt"/>
              <a:cs typeface="Arial" panose="020B0604020202020204" pitchFamily="34" charset="0"/>
            </a:rPr>
            <a:t>'I think fixed fees should be scrapped and everything should return to hourly rates with an increased hourly rate. Increasing the fixed fee will only make it harder to go escape for those that do good work and will only incentivise those who undercut the fixed fee.' </a:t>
          </a:r>
          <a:r>
            <a:rPr lang="en-GB" sz="1000" i="0" baseline="0">
              <a:latin typeface="+mn-lt"/>
              <a:cs typeface="Arial" panose="020B0604020202020204" pitchFamily="34" charset="0"/>
            </a:rPr>
            <a:t>Another respondent answered that a 100% increase is required to fixed fees, but explained: '</a:t>
          </a:r>
          <a:r>
            <a:rPr lang="en-GB" sz="1000" b="0" i="1" u="none" strike="noStrike">
              <a:solidFill>
                <a:schemeClr val="dk1"/>
              </a:solidFill>
              <a:effectLst/>
              <a:latin typeface="+mn-lt"/>
              <a:ea typeface="+mn-ea"/>
              <a:cs typeface="Arial" panose="020B0604020202020204" pitchFamily="34" charset="0"/>
            </a:rPr>
            <a:t>The fixed fee regime, even at a 2x escape level, brings with it too much risk and too much unnecessary and bureaucracy as well as militating against good quality work. Note that the 100% rise for fixed fees is simply because the form won't take n/a or be left blank. For us the fixed fee regime would make it unviable.' </a:t>
          </a:r>
          <a:r>
            <a:rPr lang="en-GB" sz="1000" b="0" i="0" u="none" strike="noStrike">
              <a:solidFill>
                <a:schemeClr val="dk1"/>
              </a:solidFill>
              <a:effectLst/>
              <a:latin typeface="+mn-lt"/>
              <a:ea typeface="+mn-ea"/>
              <a:cs typeface="Arial" panose="020B0604020202020204" pitchFamily="34" charset="0"/>
            </a:rPr>
            <a:t>So, these second averaged figures discounts those two answers.</a:t>
          </a:r>
          <a:endParaRPr lang="en-GB" sz="1000" i="0">
            <a:latin typeface="+mn-lt"/>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53340</xdr:colOff>
      <xdr:row>3</xdr:row>
      <xdr:rowOff>53340</xdr:rowOff>
    </xdr:from>
    <xdr:to>
      <xdr:col>1</xdr:col>
      <xdr:colOff>4663440</xdr:colOff>
      <xdr:row>6</xdr:row>
      <xdr:rowOff>30480</xdr:rowOff>
    </xdr:to>
    <xdr:sp macro="" textlink="">
      <xdr:nvSpPr>
        <xdr:cNvPr id="2" name="TextBox 1">
          <a:extLst>
            <a:ext uri="{FF2B5EF4-FFF2-40B4-BE49-F238E27FC236}">
              <a16:creationId xmlns:a16="http://schemas.microsoft.com/office/drawing/2014/main" id="{CC9DC713-67E6-4EF2-8247-0A047DBE3970}"/>
            </a:ext>
          </a:extLst>
        </xdr:cNvPr>
        <xdr:cNvSpPr txBox="1"/>
      </xdr:nvSpPr>
      <xdr:spPr>
        <a:xfrm>
          <a:off x="662940" y="708660"/>
          <a:ext cx="4610100" cy="52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Arial" panose="020B0604020202020204" pitchFamily="34" charset="0"/>
            </a:rPr>
            <a:t>These figures combine the results</a:t>
          </a:r>
          <a:r>
            <a:rPr lang="en-US" sz="1200" baseline="0">
              <a:solidFill>
                <a:schemeClr val="dk1"/>
              </a:solidFill>
              <a:effectLst/>
              <a:latin typeface="+mn-lt"/>
              <a:ea typeface="+mn-ea"/>
              <a:cs typeface="Arial" panose="020B0604020202020204" pitchFamily="34" charset="0"/>
            </a:rPr>
            <a:t> </a:t>
          </a:r>
          <a:r>
            <a:rPr lang="en-US" sz="1200">
              <a:solidFill>
                <a:schemeClr val="dk1"/>
              </a:solidFill>
              <a:effectLst/>
              <a:latin typeface="+mn-lt"/>
              <a:ea typeface="+mn-ea"/>
              <a:cs typeface="Arial" panose="020B0604020202020204" pitchFamily="34" charset="0"/>
            </a:rPr>
            <a:t>from current and potential providers,</a:t>
          </a:r>
          <a:r>
            <a:rPr lang="en-US" sz="1200" baseline="0">
              <a:solidFill>
                <a:schemeClr val="dk1"/>
              </a:solidFill>
              <a:effectLst/>
              <a:latin typeface="+mn-lt"/>
              <a:ea typeface="+mn-ea"/>
              <a:cs typeface="Arial" panose="020B0604020202020204" pitchFamily="34" charset="0"/>
            </a:rPr>
            <a:t> with one response per organisation.</a:t>
          </a:r>
          <a:endParaRPr lang="en-GB" sz="1200">
            <a:solidFill>
              <a:schemeClr val="dk1"/>
            </a:solidFill>
            <a:effectLst/>
            <a:latin typeface="+mn-lt"/>
            <a:ea typeface="+mn-ea"/>
            <a:cs typeface="Arial" panose="020B0604020202020204" pitchFamily="34" charset="0"/>
          </a:endParaRPr>
        </a:p>
      </xdr:txBody>
    </xdr:sp>
    <xdr:clientData/>
  </xdr:twoCellAnchor>
  <xdr:twoCellAnchor>
    <xdr:from>
      <xdr:col>3</xdr:col>
      <xdr:colOff>388620</xdr:colOff>
      <xdr:row>16</xdr:row>
      <xdr:rowOff>179070</xdr:rowOff>
    </xdr:from>
    <xdr:to>
      <xdr:col>11</xdr:col>
      <xdr:colOff>83820</xdr:colOff>
      <xdr:row>30</xdr:row>
      <xdr:rowOff>179070</xdr:rowOff>
    </xdr:to>
    <xdr:graphicFrame macro="">
      <xdr:nvGraphicFramePr>
        <xdr:cNvPr id="3" name="Chart 2">
          <a:extLst>
            <a:ext uri="{FF2B5EF4-FFF2-40B4-BE49-F238E27FC236}">
              <a16:creationId xmlns:a16="http://schemas.microsoft.com/office/drawing/2014/main" id="{3CC220EA-7682-82B8-ABED-7BE2858E85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251460</xdr:colOff>
      <xdr:row>8</xdr:row>
      <xdr:rowOff>137160</xdr:rowOff>
    </xdr:from>
    <xdr:to>
      <xdr:col>14</xdr:col>
      <xdr:colOff>60960</xdr:colOff>
      <xdr:row>15</xdr:row>
      <xdr:rowOff>114300</xdr:rowOff>
    </xdr:to>
    <xdr:sp macro="" textlink="">
      <xdr:nvSpPr>
        <xdr:cNvPr id="4" name="TextBox 3">
          <a:extLst>
            <a:ext uri="{FF2B5EF4-FFF2-40B4-BE49-F238E27FC236}">
              <a16:creationId xmlns:a16="http://schemas.microsoft.com/office/drawing/2014/main" id="{B33A9BC9-5430-493E-8303-7AB37740C5A2}"/>
            </a:ext>
          </a:extLst>
        </xdr:cNvPr>
        <xdr:cNvSpPr txBox="1"/>
      </xdr:nvSpPr>
      <xdr:spPr>
        <a:xfrm>
          <a:off x="8275320" y="1729740"/>
          <a:ext cx="6515100" cy="131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mn-lt"/>
              <a:cs typeface="Arial" panose="020B0604020202020204" pitchFamily="34" charset="0"/>
            </a:rPr>
            <a:t>*One respondent answered</a:t>
          </a:r>
          <a:r>
            <a:rPr lang="en-GB" sz="1000" baseline="0">
              <a:latin typeface="+mn-lt"/>
              <a:cs typeface="Arial" panose="020B0604020202020204" pitchFamily="34" charset="0"/>
            </a:rPr>
            <a:t> that a 0% increase is required to fixed fees, but explained: </a:t>
          </a:r>
          <a:r>
            <a:rPr lang="en-GB" sz="1000" i="1" baseline="0">
              <a:latin typeface="+mn-lt"/>
              <a:cs typeface="Arial" panose="020B0604020202020204" pitchFamily="34" charset="0"/>
            </a:rPr>
            <a:t>'I think fixed fees should be scrapped and everything should return to hourly rates with an increased hourly rate. Increasing the fixed fee will only make it harder to go escape for those that do good work and will only incentivise those who undercut the fixed fee.' </a:t>
          </a:r>
          <a:r>
            <a:rPr lang="en-GB" sz="1000" i="0" baseline="0">
              <a:latin typeface="+mn-lt"/>
              <a:cs typeface="Arial" panose="020B0604020202020204" pitchFamily="34" charset="0"/>
            </a:rPr>
            <a:t>Another respondent answered that a 100% increase is required to fixed fees, but explained: '</a:t>
          </a:r>
          <a:r>
            <a:rPr lang="en-GB" sz="1000" b="0" i="1" u="none" strike="noStrike">
              <a:solidFill>
                <a:schemeClr val="dk1"/>
              </a:solidFill>
              <a:effectLst/>
              <a:latin typeface="+mn-lt"/>
              <a:ea typeface="+mn-ea"/>
              <a:cs typeface="Arial" panose="020B0604020202020204" pitchFamily="34" charset="0"/>
            </a:rPr>
            <a:t>The fixed fee regime, even at a 2x escape level, brings with it too much risk and too much unnecessary and bureaucracy as well as militating against good quality work. Note that the 100% rise for fixed fees is simply because the form won't take n/a or be left blank. For us the fixed fee regime would make it unviable.' </a:t>
          </a:r>
          <a:r>
            <a:rPr lang="en-GB" sz="1000" b="0" i="0" u="none" strike="noStrike">
              <a:solidFill>
                <a:schemeClr val="dk1"/>
              </a:solidFill>
              <a:effectLst/>
              <a:latin typeface="+mn-lt"/>
              <a:ea typeface="+mn-ea"/>
              <a:cs typeface="Arial" panose="020B0604020202020204" pitchFamily="34" charset="0"/>
            </a:rPr>
            <a:t>So, these second averaged figures discounts those two answers.</a:t>
          </a:r>
          <a:endParaRPr lang="en-GB" sz="1000" i="0">
            <a:latin typeface="+mn-lt"/>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3</xdr:row>
      <xdr:rowOff>68580</xdr:rowOff>
    </xdr:from>
    <xdr:to>
      <xdr:col>4</xdr:col>
      <xdr:colOff>777240</xdr:colOff>
      <xdr:row>8</xdr:row>
      <xdr:rowOff>167640</xdr:rowOff>
    </xdr:to>
    <xdr:sp macro="" textlink="">
      <xdr:nvSpPr>
        <xdr:cNvPr id="2" name="TextBox 1">
          <a:extLst>
            <a:ext uri="{FF2B5EF4-FFF2-40B4-BE49-F238E27FC236}">
              <a16:creationId xmlns:a16="http://schemas.microsoft.com/office/drawing/2014/main" id="{25182085-3168-206C-ADCB-29D2A546E18C}"/>
            </a:ext>
          </a:extLst>
        </xdr:cNvPr>
        <xdr:cNvSpPr txBox="1"/>
      </xdr:nvSpPr>
      <xdr:spPr>
        <a:xfrm>
          <a:off x="647700" y="731520"/>
          <a:ext cx="750570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Arial" panose="020B0604020202020204" pitchFamily="34" charset="0"/>
            </a:rPr>
            <a:t>We invited the views of individual practitioners who are currently providing legal aid services, who were not answering on behalf of an organisation: </a:t>
          </a:r>
          <a:r>
            <a:rPr lang="en-US" sz="1100" i="1">
              <a:solidFill>
                <a:schemeClr val="dk1"/>
              </a:solidFill>
              <a:effectLst/>
              <a:latin typeface="+mn-lt"/>
              <a:ea typeface="+mn-ea"/>
              <a:cs typeface="Arial" panose="020B0604020202020204" pitchFamily="34" charset="0"/>
            </a:rPr>
            <a:t>What is the minimum percentage increase to fees that you would require to viably deliver your current level of legal aid services in immigration and asylum?</a:t>
          </a:r>
        </a:p>
        <a:p>
          <a:endParaRPr lang="en-GB" sz="1100">
            <a:solidFill>
              <a:schemeClr val="dk1"/>
            </a:solidFill>
            <a:effectLst/>
            <a:latin typeface="+mn-lt"/>
            <a:ea typeface="+mn-ea"/>
            <a:cs typeface="Arial" panose="020B0604020202020204" pitchFamily="34" charset="0"/>
          </a:endParaRPr>
        </a:p>
        <a:p>
          <a:r>
            <a:rPr lang="en-US" sz="1100">
              <a:solidFill>
                <a:schemeClr val="dk1"/>
              </a:solidFill>
              <a:effectLst/>
              <a:latin typeface="+mn-lt"/>
              <a:ea typeface="+mn-ea"/>
              <a:cs typeface="Arial" panose="020B0604020202020204" pitchFamily="34" charset="0"/>
            </a:rPr>
            <a:t>We asked for one figure, to reflect the percentage rate increase they feel is needed</a:t>
          </a:r>
          <a:r>
            <a:rPr lang="en-US" sz="1100" baseline="0">
              <a:solidFill>
                <a:schemeClr val="dk1"/>
              </a:solidFill>
              <a:effectLst/>
              <a:latin typeface="+mn-lt"/>
              <a:ea typeface="+mn-ea"/>
              <a:cs typeface="Arial" panose="020B0604020202020204" pitchFamily="34" charset="0"/>
            </a:rPr>
            <a:t> to fixed fees.</a:t>
          </a:r>
          <a:endParaRPr lang="en-GB" sz="1100">
            <a:solidFill>
              <a:schemeClr val="dk1"/>
            </a:solidFill>
            <a:effectLst/>
            <a:latin typeface="+mn-lt"/>
            <a:ea typeface="+mn-ea"/>
            <a:cs typeface="Arial" panose="020B0604020202020204" pitchFamily="34" charset="0"/>
          </a:endParaRPr>
        </a:p>
        <a:p>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342900</xdr:colOff>
      <xdr:row>10</xdr:row>
      <xdr:rowOff>167640</xdr:rowOff>
    </xdr:from>
    <xdr:to>
      <xdr:col>11</xdr:col>
      <xdr:colOff>579120</xdr:colOff>
      <xdr:row>22</xdr:row>
      <xdr:rowOff>121920</xdr:rowOff>
    </xdr:to>
    <xdr:graphicFrame macro="">
      <xdr:nvGraphicFramePr>
        <xdr:cNvPr id="2" name="Chart 1">
          <a:extLst>
            <a:ext uri="{FF2B5EF4-FFF2-40B4-BE49-F238E27FC236}">
              <a16:creationId xmlns:a16="http://schemas.microsoft.com/office/drawing/2014/main" id="{5189D742-F36D-C5C2-A60C-0AB478B7D1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449580</xdr:colOff>
      <xdr:row>25</xdr:row>
      <xdr:rowOff>186690</xdr:rowOff>
    </xdr:from>
    <xdr:to>
      <xdr:col>12</xdr:col>
      <xdr:colOff>22860</xdr:colOff>
      <xdr:row>40</xdr:row>
      <xdr:rowOff>125730</xdr:rowOff>
    </xdr:to>
    <xdr:graphicFrame macro="">
      <xdr:nvGraphicFramePr>
        <xdr:cNvPr id="3" name="Chart 2">
          <a:extLst>
            <a:ext uri="{FF2B5EF4-FFF2-40B4-BE49-F238E27FC236}">
              <a16:creationId xmlns:a16="http://schemas.microsoft.com/office/drawing/2014/main" id="{123AAC69-CC9E-0B1C-8260-68BAB7805E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19051</xdr:colOff>
      <xdr:row>3</xdr:row>
      <xdr:rowOff>53340</xdr:rowOff>
    </xdr:from>
    <xdr:to>
      <xdr:col>3</xdr:col>
      <xdr:colOff>3760471</xdr:colOff>
      <xdr:row>8</xdr:row>
      <xdr:rowOff>123825</xdr:rowOff>
    </xdr:to>
    <xdr:sp macro="" textlink="">
      <xdr:nvSpPr>
        <xdr:cNvPr id="2" name="TextBox 1">
          <a:extLst>
            <a:ext uri="{FF2B5EF4-FFF2-40B4-BE49-F238E27FC236}">
              <a16:creationId xmlns:a16="http://schemas.microsoft.com/office/drawing/2014/main" id="{01367476-1A4C-19FD-C2CC-84FFE7919C32}"/>
            </a:ext>
          </a:extLst>
        </xdr:cNvPr>
        <xdr:cNvSpPr txBox="1"/>
      </xdr:nvSpPr>
      <xdr:spPr>
        <a:xfrm>
          <a:off x="628651" y="710565"/>
          <a:ext cx="7218045" cy="97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mn-lt"/>
              <a:cs typeface="Arial" panose="020B0604020202020204" pitchFamily="34" charset="0"/>
            </a:rPr>
            <a:t>We</a:t>
          </a:r>
          <a:r>
            <a:rPr lang="en-GB" sz="1200" baseline="0">
              <a:latin typeface="+mn-lt"/>
              <a:cs typeface="Arial" panose="020B0604020202020204" pitchFamily="34" charset="0"/>
            </a:rPr>
            <a:t> had a limited response from barristers, but the two who did provided comments.</a:t>
          </a:r>
        </a:p>
        <a:p>
          <a:endParaRPr lang="en-GB" sz="1200">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latin typeface="+mn-lt"/>
              <a:cs typeface="Arial" panose="020B0604020202020204" pitchFamily="34" charset="0"/>
            </a:rPr>
            <a:t>We asked self-employed</a:t>
          </a:r>
          <a:r>
            <a:rPr lang="en-GB" sz="1200" baseline="0">
              <a:latin typeface="+mn-lt"/>
              <a:cs typeface="Arial" panose="020B0604020202020204" pitchFamily="34" charset="0"/>
            </a:rPr>
            <a:t> </a:t>
          </a:r>
          <a:r>
            <a:rPr lang="en-GB" sz="1200">
              <a:latin typeface="+mn-lt"/>
              <a:cs typeface="Arial" panose="020B0604020202020204" pitchFamily="34" charset="0"/>
            </a:rPr>
            <a:t>barristers:</a:t>
          </a:r>
          <a:r>
            <a:rPr lang="en-GB" sz="1200" baseline="0">
              <a:latin typeface="+mn-lt"/>
              <a:cs typeface="Arial" panose="020B0604020202020204" pitchFamily="34" charset="0"/>
            </a:rPr>
            <a:t> </a:t>
          </a:r>
          <a:r>
            <a:rPr lang="en-GB" sz="1200" b="0" i="1">
              <a:solidFill>
                <a:schemeClr val="dk1"/>
              </a:solidFill>
              <a:effectLst/>
              <a:latin typeface="+mn-lt"/>
              <a:ea typeface="+mn-ea"/>
              <a:cs typeface="Arial" panose="020B0604020202020204" pitchFamily="34" charset="0"/>
            </a:rPr>
            <a:t>What is the minimum percentage increase to fees that you would require to viably deliver your current level of legal aid services in immigration and asylum?</a:t>
          </a:r>
        </a:p>
        <a:p>
          <a:endParaRPr lang="en-GB" sz="1200">
            <a:latin typeface="Arial" panose="020B0604020202020204" pitchFamily="34" charset="0"/>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E12835-C4BE-446C-9785-E2A23AC4813D}" name="Table3" displayName="Table3" ref="C14:K31" totalsRowShown="0" headerRowDxfId="58" dataDxfId="56" headerRowBorderDxfId="57" tableBorderDxfId="55" totalsRowBorderDxfId="54">
  <autoFilter ref="C14:K31" xr:uid="{78E12835-C4BE-446C-9785-E2A23AC4813D}"/>
  <tableColumns count="9">
    <tableColumn id="1" xr3:uid="{229D2542-1FA3-4B83-807B-AD46D4506989}" name="Fixed Fees % " dataDxfId="53"/>
    <tableColumn id="2" xr3:uid="{A2287048-3054-4FD2-B7E9-28B90830FC8F}" name="Hourly Rates %" dataDxfId="52"/>
    <tableColumn id="3" xr3:uid="{762E6E9E-81F7-4041-9FCA-052B8E2350E0}" name="Regulator/s" dataDxfId="51"/>
    <tableColumn id="4" xr3:uid="{EE647B1A-D75E-46ED-9C5A-8F178F29E681}" name="Location/s" dataDxfId="50"/>
    <tableColumn id="5" xr3:uid="{9B014063-0323-4F48-84FE-7359B3CA3773}" name="Organisation" dataDxfId="49"/>
    <tableColumn id="6" xr3:uid="{65D13DB4-3E20-4FD8-BFBC-777CE1DB7A19}" name="No. of fee earners" dataDxfId="48"/>
    <tableColumn id="7" xr3:uid="{69242821-E1DE-4F1B-B800-9EAACA3A1F38}" name="Privately funded too?" dataDxfId="47"/>
    <tableColumn id="8" xr3:uid="{1058D533-C310-4154-A264-B1CC2982FFD0}" name="Ratio of LA: private" dataDxfId="46"/>
    <tableColumn id="12" xr3:uid="{324EA97F-3A65-4259-8CA2-6D764794506F}" name="Comments on the figure" dataDxfId="45"/>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9B9BFD-5D00-48B0-B8FB-07C601CA1385}" name="Table4" displayName="Table4" ref="B15:C23" totalsRowShown="0" headerRowDxfId="44" dataDxfId="42" headerRowBorderDxfId="43" tableBorderDxfId="41" totalsRowBorderDxfId="40">
  <autoFilter ref="B15:C23" xr:uid="{609B9BFD-5D00-48B0-B8FB-07C601CA1385}">
    <filterColumn colId="0" hiddenButton="1"/>
    <filterColumn colId="1" hiddenButton="1"/>
  </autoFilter>
  <tableColumns count="2">
    <tableColumn id="1" xr3:uid="{7D669CCE-1808-40F6-BDA7-CF4D82A7290C}" name="Location" dataDxfId="39"/>
    <tableColumn id="2" xr3:uid="{6D80820E-066D-4361-91CF-63C03DF4C204}" name="Number of respondents" dataDxfId="38"/>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0455F7-71AF-42C7-8D2B-EBC8A832EC45}" name="Table2" displayName="Table2" ref="B14:I24" totalsRowShown="0" headerRowDxfId="37" dataDxfId="35" headerRowBorderDxfId="36" tableBorderDxfId="34" totalsRowBorderDxfId="33">
  <autoFilter ref="B14:I24" xr:uid="{960455F7-71AF-42C7-8D2B-EBC8A832EC45}"/>
  <tableColumns count="8">
    <tableColumn id="1" xr3:uid="{EFDBD8B8-D55D-41EC-8A20-FDF5A23AEE8F}" name="Fixed Fees % " dataDxfId="32"/>
    <tableColumn id="2" xr3:uid="{7D581ABF-A462-4460-B1B3-8BEB34A7DC25}" name="Hourly Rates %" dataDxfId="31"/>
    <tableColumn id="3" xr3:uid="{EA64AF06-0D20-4D17-A368-754780E98CC1}" name="Regulator/s" dataDxfId="30"/>
    <tableColumn id="4" xr3:uid="{E4EFFD9A-0768-4828-93E1-32426F947D98}" name="Location/s" dataDxfId="29"/>
    <tableColumn id="5" xr3:uid="{16776F10-845D-49B7-A2FC-F768F445F9D0}" name="Organisation type" dataDxfId="28"/>
    <tableColumn id="6" xr3:uid="{6E05A7DA-DD70-47C9-AEBE-0D81CDFED1CF}" name="Ex provider?" dataDxfId="27"/>
    <tableColumn id="7" xr3:uid="{C4AC983C-2501-4BEA-98FE-304B8652B46B}" name="Current provider in other areas?" dataDxfId="26"/>
    <tableColumn id="8" xr3:uid="{C84D6067-2E0F-4B16-B437-726B05D31E10}" name="Which areas" dataDxfId="25"/>
  </tableColumns>
  <tableStyleInfo name="TableStyleLight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67D4CC-F634-497C-A022-0DD95D276169}" name="Table46" displayName="Table46" ref="B19:C29" totalsRowShown="0" headerRowDxfId="24" dataDxfId="22" headerRowBorderDxfId="23" tableBorderDxfId="21" totalsRowBorderDxfId="20">
  <autoFilter ref="B19:C29" xr:uid="{EF67D4CC-F634-497C-A022-0DD95D276169}"/>
  <tableColumns count="2">
    <tableColumn id="1" xr3:uid="{5041AE99-3C65-4DFA-B714-6763D99931C6}" name="Location" dataDxfId="19"/>
    <tableColumn id="2" xr3:uid="{B1078FC1-8462-4838-B23A-3731ECFAB3C4}" name="Number of respondents" dataDxfId="18">
      <calculatedColumnFormula>COUNTIF(Table2[Location/s], "London")</calculatedColumnFormula>
    </tableColumn>
  </tableColumns>
  <tableStyleInfo name="TableStyleLight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8AA035-5AB6-4414-9242-EE4D0BC970CB}" name="Table6" displayName="Table6" ref="B12:G37" totalsRowShown="0" headerRowDxfId="17" dataDxfId="15" headerRowBorderDxfId="16" tableBorderDxfId="14" totalsRowBorderDxfId="13">
  <autoFilter ref="B12:G37" xr:uid="{208AA035-5AB6-4414-9242-EE4D0BC970CB}"/>
  <tableColumns count="6">
    <tableColumn id="1" xr3:uid="{588CCD47-EC8B-4BE9-A6EC-3512FB0DF844}" name="Fixed Fees % " dataDxfId="12"/>
    <tableColumn id="2" xr3:uid="{22037757-F57B-456F-A926-1ADD6EBC157B}" name="Type of adviser" dataDxfId="11"/>
    <tableColumn id="3" xr3:uid="{8A4C6890-7093-49AD-952C-9A15A10B50E9}" name="Location/s" dataDxfId="10"/>
    <tableColumn id="4" xr3:uid="{28A8ED32-2CDA-47FE-AA77-29892A039220}" name="Type of organisation" dataDxfId="9"/>
    <tableColumn id="5" xr3:uid="{732ABE33-2409-4FE8-9588-E5BBD463072E}" name="Regulator/s" dataDxfId="8"/>
    <tableColumn id="6" xr3:uid="{CDCC46ED-F568-4C86-8EFC-0882C027B10B}" name="Comments" dataDxfId="7"/>
  </tableColumns>
  <tableStyleInfo name="TableStyleLight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FF25D1-2DD3-432F-923E-88B15F692300}" name="Table1" displayName="Table1" ref="B13:C17" totalsRowShown="0" headerRowDxfId="6" dataDxfId="4" headerRowBorderDxfId="5" tableBorderDxfId="3" totalsRowBorderDxfId="2">
  <autoFilter ref="B13:C17" xr:uid="{C2FF25D1-2DD3-432F-923E-88B15F692300}"/>
  <tableColumns count="2">
    <tableColumn id="1" xr3:uid="{59709792-5782-4565-BA4C-FD13BBCDB280}" name="Practitioner Type" dataDxfId="1"/>
    <tableColumn id="2" xr3:uid="{459FF8A9-DF5F-47B2-8657-13CC35D08A37}" name="Number of respondents"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F2F3-E899-42C4-9C4B-4B3AE5611103}">
  <dimension ref="A1"/>
  <sheetViews>
    <sheetView tabSelected="1" workbookViewId="0">
      <selection activeCell="C30" sqref="C30"/>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575F8-D161-46C2-A6F9-BE9A9348CB34}">
  <dimension ref="C2:K50"/>
  <sheetViews>
    <sheetView zoomScale="90" zoomScaleNormal="90" workbookViewId="0">
      <selection activeCell="C30" sqref="C30"/>
    </sheetView>
  </sheetViews>
  <sheetFormatPr defaultRowHeight="14.4" x14ac:dyDescent="0.3"/>
  <cols>
    <col min="3" max="3" width="19.33203125" customWidth="1"/>
    <col min="4" max="4" width="21.77734375" customWidth="1"/>
    <col min="5" max="5" width="16.77734375" bestFit="1" customWidth="1"/>
    <col min="6" max="6" width="27" bestFit="1" customWidth="1"/>
    <col min="7" max="7" width="25.88671875" bestFit="1" customWidth="1"/>
    <col min="8" max="8" width="17.88671875" bestFit="1" customWidth="1"/>
    <col min="9" max="9" width="22.77734375" bestFit="1" customWidth="1"/>
    <col min="10" max="10" width="26.44140625" bestFit="1" customWidth="1"/>
    <col min="11" max="11" width="84.6640625" customWidth="1"/>
    <col min="12" max="12" width="255.77734375" bestFit="1" customWidth="1"/>
  </cols>
  <sheetData>
    <row r="2" spans="3:11" ht="23.4" x14ac:dyDescent="0.45">
      <c r="C2" s="7" t="s">
        <v>44</v>
      </c>
    </row>
    <row r="12" spans="3:11" ht="15" thickBot="1" x14ac:dyDescent="0.35">
      <c r="C12" s="4"/>
    </row>
    <row r="13" spans="3:11" ht="32.4" customHeight="1" x14ac:dyDescent="0.4">
      <c r="C13" s="77" t="s">
        <v>0</v>
      </c>
      <c r="D13" s="78"/>
      <c r="E13" s="78"/>
      <c r="F13" s="78"/>
      <c r="G13" s="78"/>
      <c r="H13" s="78"/>
      <c r="I13" s="78"/>
      <c r="J13" s="78"/>
      <c r="K13" s="79"/>
    </row>
    <row r="14" spans="3:11" ht="15.6" x14ac:dyDescent="0.3">
      <c r="C14" s="8" t="s">
        <v>1</v>
      </c>
      <c r="D14" s="9" t="s">
        <v>2</v>
      </c>
      <c r="E14" s="9" t="s">
        <v>37</v>
      </c>
      <c r="F14" s="9" t="s">
        <v>38</v>
      </c>
      <c r="G14" s="9" t="s">
        <v>39</v>
      </c>
      <c r="H14" s="9" t="s">
        <v>11</v>
      </c>
      <c r="I14" s="9" t="s">
        <v>40</v>
      </c>
      <c r="J14" s="10" t="s">
        <v>12</v>
      </c>
      <c r="K14" s="9" t="s">
        <v>96</v>
      </c>
    </row>
    <row r="15" spans="3:11" ht="150.6" customHeight="1" x14ac:dyDescent="0.3">
      <c r="C15" s="11">
        <v>20</v>
      </c>
      <c r="D15" s="12">
        <v>20</v>
      </c>
      <c r="E15" s="12" t="s">
        <v>5</v>
      </c>
      <c r="F15" s="12" t="s">
        <v>10</v>
      </c>
      <c r="G15" s="12" t="s">
        <v>58</v>
      </c>
      <c r="H15" s="12">
        <v>3</v>
      </c>
      <c r="I15" s="12" t="s">
        <v>14</v>
      </c>
      <c r="J15" s="13"/>
      <c r="K15" s="68" t="s">
        <v>80</v>
      </c>
    </row>
    <row r="16" spans="3:11" ht="15.6" x14ac:dyDescent="0.3">
      <c r="C16" s="11">
        <v>50</v>
      </c>
      <c r="D16" s="12">
        <v>50</v>
      </c>
      <c r="E16" s="12" t="s">
        <v>13</v>
      </c>
      <c r="F16" s="12" t="s">
        <v>6</v>
      </c>
      <c r="G16" s="12" t="s">
        <v>58</v>
      </c>
      <c r="H16" s="12">
        <v>5</v>
      </c>
      <c r="I16" s="12" t="s">
        <v>15</v>
      </c>
      <c r="J16" s="14" t="s">
        <v>75</v>
      </c>
      <c r="K16" s="12"/>
    </row>
    <row r="17" spans="3:11" ht="15.6" x14ac:dyDescent="0.3">
      <c r="C17" s="11">
        <v>35</v>
      </c>
      <c r="D17" s="12">
        <v>35</v>
      </c>
      <c r="E17" s="15" t="s">
        <v>5</v>
      </c>
      <c r="F17" s="12" t="s">
        <v>10</v>
      </c>
      <c r="G17" s="12" t="s">
        <v>58</v>
      </c>
      <c r="H17" s="12">
        <v>1</v>
      </c>
      <c r="I17" s="12" t="s">
        <v>14</v>
      </c>
      <c r="J17" s="13"/>
      <c r="K17" s="12"/>
    </row>
    <row r="18" spans="3:11" ht="15.6" x14ac:dyDescent="0.3">
      <c r="C18" s="11">
        <v>50</v>
      </c>
      <c r="D18" s="12">
        <v>50</v>
      </c>
      <c r="E18" s="12" t="s">
        <v>21</v>
      </c>
      <c r="F18" s="12" t="s">
        <v>22</v>
      </c>
      <c r="G18" s="12" t="s">
        <v>20</v>
      </c>
      <c r="H18" s="12">
        <v>2</v>
      </c>
      <c r="I18" s="12" t="s">
        <v>15</v>
      </c>
      <c r="J18" s="13" t="s">
        <v>77</v>
      </c>
      <c r="K18" s="12"/>
    </row>
    <row r="19" spans="3:11" ht="15.6" x14ac:dyDescent="0.3">
      <c r="C19" s="11">
        <v>50</v>
      </c>
      <c r="D19" s="12">
        <v>50</v>
      </c>
      <c r="E19" s="12" t="s">
        <v>21</v>
      </c>
      <c r="F19" s="12" t="s">
        <v>23</v>
      </c>
      <c r="G19" s="12" t="s">
        <v>20</v>
      </c>
      <c r="H19" s="12">
        <v>6</v>
      </c>
      <c r="I19" s="12" t="s">
        <v>15</v>
      </c>
      <c r="J19" s="13" t="s">
        <v>76</v>
      </c>
      <c r="K19" s="12"/>
    </row>
    <row r="20" spans="3:11" ht="93.6" x14ac:dyDescent="0.3">
      <c r="C20" s="11">
        <v>15</v>
      </c>
      <c r="D20" s="12">
        <v>15</v>
      </c>
      <c r="E20" s="12" t="s">
        <v>21</v>
      </c>
      <c r="F20" s="12" t="s">
        <v>6</v>
      </c>
      <c r="G20" s="12" t="s">
        <v>20</v>
      </c>
      <c r="H20" s="12">
        <v>60</v>
      </c>
      <c r="I20" s="12" t="s">
        <v>15</v>
      </c>
      <c r="J20" s="13" t="s">
        <v>75</v>
      </c>
      <c r="K20" s="15" t="s">
        <v>97</v>
      </c>
    </row>
    <row r="21" spans="3:11" ht="15.6" x14ac:dyDescent="0.3">
      <c r="C21" s="11">
        <v>300</v>
      </c>
      <c r="D21" s="12">
        <v>300</v>
      </c>
      <c r="E21" s="12" t="s">
        <v>13</v>
      </c>
      <c r="F21" s="12" t="s">
        <v>6</v>
      </c>
      <c r="G21" s="12" t="s">
        <v>58</v>
      </c>
      <c r="H21" s="12">
        <v>1</v>
      </c>
      <c r="I21" s="12" t="s">
        <v>15</v>
      </c>
      <c r="J21" s="13"/>
      <c r="K21" s="12"/>
    </row>
    <row r="22" spans="3:11" ht="15.6" x14ac:dyDescent="0.3">
      <c r="C22" s="11">
        <v>50</v>
      </c>
      <c r="D22" s="12">
        <v>120</v>
      </c>
      <c r="E22" s="12" t="s">
        <v>21</v>
      </c>
      <c r="F22" s="12" t="s">
        <v>10</v>
      </c>
      <c r="G22" s="12" t="s">
        <v>20</v>
      </c>
      <c r="H22" s="12">
        <v>5</v>
      </c>
      <c r="I22" s="12" t="s">
        <v>15</v>
      </c>
      <c r="J22" s="16" t="s">
        <v>28</v>
      </c>
      <c r="K22" s="12"/>
    </row>
    <row r="23" spans="3:11" ht="16.8" customHeight="1" x14ac:dyDescent="0.3">
      <c r="C23" s="11">
        <v>50</v>
      </c>
      <c r="D23" s="12">
        <v>50</v>
      </c>
      <c r="E23" s="12" t="s">
        <v>21</v>
      </c>
      <c r="F23" s="12" t="s">
        <v>27</v>
      </c>
      <c r="G23" s="12" t="s">
        <v>20</v>
      </c>
      <c r="H23" s="12">
        <v>40</v>
      </c>
      <c r="I23" s="12" t="s">
        <v>15</v>
      </c>
      <c r="J23" s="13" t="s">
        <v>76</v>
      </c>
      <c r="K23" s="12"/>
    </row>
    <row r="24" spans="3:11" ht="15.6" x14ac:dyDescent="0.3">
      <c r="C24" s="11">
        <v>50</v>
      </c>
      <c r="D24" s="12">
        <v>50</v>
      </c>
      <c r="E24" s="12" t="s">
        <v>21</v>
      </c>
      <c r="F24" s="12" t="s">
        <v>29</v>
      </c>
      <c r="G24" s="12" t="s">
        <v>20</v>
      </c>
      <c r="H24" s="12"/>
      <c r="I24" s="12" t="s">
        <v>15</v>
      </c>
      <c r="J24" s="13" t="s">
        <v>75</v>
      </c>
      <c r="K24" s="12"/>
    </row>
    <row r="25" spans="3:11" ht="78" x14ac:dyDescent="0.3">
      <c r="C25" s="11">
        <v>50</v>
      </c>
      <c r="D25" s="12">
        <v>50</v>
      </c>
      <c r="E25" s="12" t="s">
        <v>5</v>
      </c>
      <c r="F25" s="12" t="s">
        <v>78</v>
      </c>
      <c r="G25" s="12" t="s">
        <v>58</v>
      </c>
      <c r="H25" s="12">
        <v>6</v>
      </c>
      <c r="I25" s="12" t="s">
        <v>15</v>
      </c>
      <c r="J25" s="13"/>
      <c r="K25" s="15" t="s">
        <v>101</v>
      </c>
    </row>
    <row r="26" spans="3:11" ht="38.4" customHeight="1" x14ac:dyDescent="0.3">
      <c r="C26" s="11">
        <v>400</v>
      </c>
      <c r="D26" s="12">
        <v>400</v>
      </c>
      <c r="E26" s="12" t="s">
        <v>5</v>
      </c>
      <c r="F26" s="12" t="s">
        <v>29</v>
      </c>
      <c r="G26" s="12" t="s">
        <v>58</v>
      </c>
      <c r="H26" s="12">
        <v>3</v>
      </c>
      <c r="I26" s="12" t="s">
        <v>14</v>
      </c>
      <c r="J26" s="13"/>
      <c r="K26" s="15" t="s">
        <v>81</v>
      </c>
    </row>
    <row r="27" spans="3:11" ht="15.6" x14ac:dyDescent="0.3">
      <c r="C27" s="11">
        <v>50</v>
      </c>
      <c r="D27" s="12">
        <v>50</v>
      </c>
      <c r="E27" s="12" t="s">
        <v>5</v>
      </c>
      <c r="F27" s="12" t="s">
        <v>30</v>
      </c>
      <c r="G27" s="12" t="s">
        <v>58</v>
      </c>
      <c r="H27" s="12">
        <v>2</v>
      </c>
      <c r="I27" s="12" t="s">
        <v>15</v>
      </c>
      <c r="J27" s="17" t="s">
        <v>31</v>
      </c>
      <c r="K27" s="12"/>
    </row>
    <row r="28" spans="3:11" ht="15.6" x14ac:dyDescent="0.3">
      <c r="C28" s="11">
        <v>150</v>
      </c>
      <c r="D28" s="12">
        <v>150</v>
      </c>
      <c r="E28" s="12" t="s">
        <v>13</v>
      </c>
      <c r="F28" s="12" t="s">
        <v>6</v>
      </c>
      <c r="G28" s="12" t="s">
        <v>58</v>
      </c>
      <c r="H28" s="12">
        <v>5</v>
      </c>
      <c r="I28" s="12" t="s">
        <v>15</v>
      </c>
      <c r="J28" s="13" t="s">
        <v>73</v>
      </c>
      <c r="K28" s="12"/>
    </row>
    <row r="29" spans="3:11" ht="171.6" x14ac:dyDescent="0.3">
      <c r="C29" s="11">
        <v>200</v>
      </c>
      <c r="D29" s="12">
        <v>200</v>
      </c>
      <c r="E29" s="12" t="s">
        <v>21</v>
      </c>
      <c r="F29" s="12" t="s">
        <v>6</v>
      </c>
      <c r="G29" s="12" t="s">
        <v>58</v>
      </c>
      <c r="H29" s="12">
        <v>12</v>
      </c>
      <c r="I29" s="12" t="s">
        <v>14</v>
      </c>
      <c r="J29" s="13"/>
      <c r="K29" s="15" t="s">
        <v>102</v>
      </c>
    </row>
    <row r="30" spans="3:11" ht="15.6" x14ac:dyDescent="0.3">
      <c r="C30" s="11">
        <v>43</v>
      </c>
      <c r="D30" s="12">
        <v>43</v>
      </c>
      <c r="E30" s="12" t="s">
        <v>5</v>
      </c>
      <c r="F30" s="12" t="s">
        <v>32</v>
      </c>
      <c r="G30" s="12" t="s">
        <v>58</v>
      </c>
      <c r="H30" s="12">
        <v>16</v>
      </c>
      <c r="I30" s="12" t="s">
        <v>14</v>
      </c>
      <c r="J30" s="13"/>
      <c r="K30" s="12"/>
    </row>
    <row r="31" spans="3:11" ht="109.2" x14ac:dyDescent="0.3">
      <c r="C31" s="18">
        <v>30</v>
      </c>
      <c r="D31" s="19">
        <v>30</v>
      </c>
      <c r="E31" s="19" t="s">
        <v>21</v>
      </c>
      <c r="F31" s="19" t="s">
        <v>32</v>
      </c>
      <c r="G31" s="12" t="s">
        <v>20</v>
      </c>
      <c r="H31" s="19">
        <v>10</v>
      </c>
      <c r="I31" s="19" t="s">
        <v>15</v>
      </c>
      <c r="J31" s="20" t="s">
        <v>74</v>
      </c>
      <c r="K31" s="69" t="s">
        <v>82</v>
      </c>
    </row>
    <row r="50" spans="3:3" x14ac:dyDescent="0.3">
      <c r="C50" s="3"/>
    </row>
  </sheetData>
  <mergeCells count="1">
    <mergeCell ref="C13:K13"/>
  </mergeCells>
  <dataValidations count="2">
    <dataValidation type="list" allowBlank="1" showInputMessage="1" showErrorMessage="1" sqref="I15:I27" xr:uid="{2B3FA23A-DAE4-4263-B8DB-C5DF6E5CBC79}">
      <formula1>"Yes, No"</formula1>
    </dataValidation>
    <dataValidation type="list" allowBlank="1" showInputMessage="1" showErrorMessage="1" sqref="G15:G31" xr:uid="{3086E782-2429-4AEF-ABEF-117C1E4EDDF4}">
      <formula1>"Not for profit, Private firm, Chambers, Other"</formula1>
    </dataValidation>
  </dataValidation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6501-A8BF-43E9-A97F-6B2178BEBE63}">
  <dimension ref="A1:AJ33"/>
  <sheetViews>
    <sheetView workbookViewId="0">
      <selection activeCell="B37" sqref="B37"/>
    </sheetView>
  </sheetViews>
  <sheetFormatPr defaultRowHeight="14.4" x14ac:dyDescent="0.3"/>
  <cols>
    <col min="2" max="2" width="34.6640625" bestFit="1" customWidth="1"/>
    <col min="3" max="3" width="25.77734375" bestFit="1" customWidth="1"/>
    <col min="5" max="5" width="36.77734375" bestFit="1" customWidth="1"/>
    <col min="8" max="8" width="31.21875" bestFit="1" customWidth="1"/>
  </cols>
  <sheetData>
    <row r="1" spans="1:36"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23.4" x14ac:dyDescent="0.45">
      <c r="A2" s="4"/>
      <c r="B2" s="7" t="s">
        <v>43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22.8" x14ac:dyDescent="0.4">
      <c r="A3" s="4"/>
      <c r="B3" s="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5.6" x14ac:dyDescent="0.3">
      <c r="A4" s="4"/>
      <c r="B4" s="6"/>
      <c r="C4" s="6"/>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5.6" x14ac:dyDescent="0.3">
      <c r="A5" s="4"/>
      <c r="B5" s="21" t="s">
        <v>36</v>
      </c>
      <c r="C5" s="22">
        <f>COUNT(Table3[Fixed Fees % ])</f>
        <v>17</v>
      </c>
      <c r="E5" s="22" t="s">
        <v>46</v>
      </c>
      <c r="F5" s="22">
        <f>COUNTIF('1. Current Providers'!G15:G31,"Not for profit")</f>
        <v>10</v>
      </c>
      <c r="H5" s="22" t="s">
        <v>47</v>
      </c>
      <c r="I5" s="22">
        <f>COUNTIF('1. Current Providers'!G15:G31, "Private firm")</f>
        <v>7</v>
      </c>
      <c r="J5" s="4"/>
      <c r="K5" s="4"/>
      <c r="L5" s="4"/>
      <c r="M5" s="4"/>
      <c r="N5" s="4"/>
      <c r="O5" s="4"/>
      <c r="P5" s="4"/>
      <c r="Q5" s="4"/>
      <c r="R5" s="4"/>
      <c r="S5" s="4"/>
      <c r="T5" s="4"/>
      <c r="U5" s="4"/>
      <c r="V5" s="4"/>
      <c r="W5" s="4"/>
      <c r="X5" s="4"/>
      <c r="Y5" s="4"/>
      <c r="Z5" s="4"/>
      <c r="AA5" s="4"/>
      <c r="AB5" s="4"/>
      <c r="AC5" s="4"/>
      <c r="AD5" s="4"/>
      <c r="AE5" s="4"/>
      <c r="AF5" s="4"/>
      <c r="AG5" s="4"/>
      <c r="AH5" s="4"/>
      <c r="AI5" s="4"/>
      <c r="AJ5" s="4"/>
    </row>
    <row r="6" spans="1:36" ht="15.6" x14ac:dyDescent="0.3">
      <c r="A6" s="4"/>
      <c r="B6" s="23" t="s">
        <v>33</v>
      </c>
      <c r="C6" s="66">
        <f>SUM('1. Current Providers'!C15:C31)/C5</f>
        <v>93.705882352941174</v>
      </c>
      <c r="E6" s="24" t="s">
        <v>33</v>
      </c>
      <c r="F6" s="24">
        <f>SUM('1. Current Providers'!C15+'1. Current Providers'!C16+'1. Current Providers'!C17+'1. Current Providers'!C21+'1. Current Providers'!C25+'1. Current Providers'!C26+'1. Current Providers'!C27+'1. Current Providers'!C28+'1. Current Providers'!C29+'1. Current Providers'!C30)/'2. Current Providers Summary'!F5</f>
        <v>129.80000000000001</v>
      </c>
      <c r="H6" s="24" t="s">
        <v>33</v>
      </c>
      <c r="I6" s="66">
        <f>SUM('1. Current Providers'!C18+'1. Current Providers'!C19+'1. Current Providers'!C20+'1. Current Providers'!C22+'1. Current Providers'!C23+'1. Current Providers'!C24+'1. Current Providers'!C31)/'2. Current Providers Summary'!I5</f>
        <v>42.142857142857146</v>
      </c>
      <c r="J6" s="4"/>
      <c r="K6" s="4"/>
      <c r="L6" s="4"/>
      <c r="M6" s="4"/>
      <c r="N6" s="4"/>
      <c r="O6" s="4"/>
      <c r="P6" s="4"/>
      <c r="Q6" s="4"/>
      <c r="R6" s="4"/>
      <c r="S6" s="4"/>
      <c r="T6" s="4"/>
      <c r="U6" s="4"/>
      <c r="V6" s="4"/>
      <c r="W6" s="4"/>
      <c r="X6" s="4"/>
      <c r="Y6" s="4"/>
      <c r="Z6" s="4"/>
      <c r="AA6" s="4"/>
      <c r="AB6" s="4"/>
      <c r="AC6" s="4"/>
      <c r="AD6" s="4"/>
      <c r="AE6" s="4"/>
      <c r="AF6" s="4"/>
      <c r="AG6" s="4"/>
      <c r="AH6" s="4"/>
      <c r="AI6" s="4"/>
      <c r="AJ6" s="4"/>
    </row>
    <row r="7" spans="1:36" ht="15.6" x14ac:dyDescent="0.3">
      <c r="A7" s="4"/>
      <c r="B7" s="24" t="s">
        <v>34</v>
      </c>
      <c r="C7" s="66">
        <f>SUM(Table3[Hourly Rates %])/'2. Current Providers Summary'!C5</f>
        <v>97.82352941176471</v>
      </c>
      <c r="E7" s="24" t="s">
        <v>34</v>
      </c>
      <c r="F7" s="24">
        <f>SUM('1. Current Providers'!D15+'1. Current Providers'!D16+'1. Current Providers'!D17+'1. Current Providers'!D21+'1. Current Providers'!D25+'1. Current Providers'!D26+'1. Current Providers'!D27+'1. Current Providers'!D28+'1. Current Providers'!D29+'1. Current Providers'!D30)/'2. Current Providers Summary'!F5</f>
        <v>129.80000000000001</v>
      </c>
      <c r="H7" s="24" t="s">
        <v>34</v>
      </c>
      <c r="I7" s="66">
        <f>SUM('1. Current Providers'!D18+'1. Current Providers'!D19+'1. Current Providers'!D20+'1. Current Providers'!D22+'1. Current Providers'!D23+'1. Current Providers'!D24+'1. Current Providers'!D31)/'2. Current Providers Summary'!I5</f>
        <v>52.142857142857146</v>
      </c>
      <c r="J7" s="4"/>
      <c r="K7" s="4"/>
      <c r="L7" s="4"/>
      <c r="M7" s="4"/>
      <c r="N7" s="4"/>
      <c r="O7" s="4"/>
      <c r="P7" s="4"/>
      <c r="Q7" s="4"/>
      <c r="R7" s="4"/>
      <c r="S7" s="4"/>
      <c r="T7" s="4"/>
      <c r="U7" s="4"/>
      <c r="V7" s="4"/>
      <c r="W7" s="4"/>
      <c r="X7" s="4"/>
      <c r="Y7" s="4"/>
      <c r="Z7" s="4"/>
      <c r="AA7" s="4"/>
      <c r="AB7" s="4"/>
      <c r="AC7" s="4"/>
      <c r="AD7" s="4"/>
      <c r="AE7" s="4"/>
      <c r="AF7" s="4"/>
      <c r="AG7" s="4"/>
      <c r="AH7" s="4"/>
      <c r="AI7" s="4"/>
      <c r="AJ7" s="4"/>
    </row>
    <row r="8" spans="1:36" ht="22.8" x14ac:dyDescent="0.4">
      <c r="A8" s="4"/>
      <c r="B8" s="5"/>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ht="22.8" x14ac:dyDescent="0.4">
      <c r="A9" s="4"/>
      <c r="B9" s="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ht="22.8" x14ac:dyDescent="0.4">
      <c r="A10" s="4"/>
      <c r="B10" s="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22.8" x14ac:dyDescent="0.4">
      <c r="A11" s="4"/>
      <c r="B11" s="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x14ac:dyDescent="0.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6" x14ac:dyDescent="0.3">
      <c r="A13" s="4"/>
      <c r="B13" s="25" t="s">
        <v>45</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x14ac:dyDescent="0.3">
      <c r="A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15.6" x14ac:dyDescent="0.3">
      <c r="A15" s="4"/>
      <c r="B15" s="26" t="s">
        <v>4</v>
      </c>
      <c r="C15" s="27" t="s">
        <v>42</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ht="15.6" x14ac:dyDescent="0.3">
      <c r="A16" s="4"/>
      <c r="B16" s="28" t="s">
        <v>6</v>
      </c>
      <c r="C16" s="29">
        <f>COUNTIF('1. Current Providers'!F15:F31, "London")</f>
        <v>5</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15.6" x14ac:dyDescent="0.3">
      <c r="A17" s="4"/>
      <c r="B17" s="28" t="s">
        <v>30</v>
      </c>
      <c r="C17" s="29">
        <f>COUNTIF('1. Current Providers'!F15:F31, "North East England")</f>
        <v>1</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15.6" x14ac:dyDescent="0.3">
      <c r="A18" s="4"/>
      <c r="B18" s="28" t="s">
        <v>32</v>
      </c>
      <c r="C18" s="29">
        <f>COUNTIF('1. Current Providers'!F15:F31, "North West England")</f>
        <v>2</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6" x14ac:dyDescent="0.3">
      <c r="A19" s="4"/>
      <c r="B19" s="28" t="s">
        <v>27</v>
      </c>
      <c r="C19" s="29">
        <f>COUNTIF('1. Current Providers'!F15:F31, "South East England")</f>
        <v>1</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ht="15.6" x14ac:dyDescent="0.3">
      <c r="A20" s="4"/>
      <c r="B20" s="28" t="s">
        <v>29</v>
      </c>
      <c r="C20" s="29">
        <v>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15.6" x14ac:dyDescent="0.3">
      <c r="A21" s="4"/>
      <c r="B21" s="28" t="s">
        <v>22</v>
      </c>
      <c r="C21" s="29">
        <v>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6" x14ac:dyDescent="0.3">
      <c r="A22" s="4"/>
      <c r="B22" s="28" t="s">
        <v>23</v>
      </c>
      <c r="C22" s="29">
        <f>COUNTIF('1. Current Providers'!F15:F31, "West Midlands")</f>
        <v>1</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6" x14ac:dyDescent="0.3">
      <c r="A23" s="4"/>
      <c r="B23" s="30" t="s">
        <v>10</v>
      </c>
      <c r="C23" s="31">
        <f>COUNTIF('1. Current Providers'!F15:F31, "Yorkshire and the Humber")</f>
        <v>3</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x14ac:dyDescent="0.3">
      <c r="A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x14ac:dyDescent="0.3">
      <c r="A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x14ac:dyDescent="0.3">
      <c r="A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x14ac:dyDescent="0.3">
      <c r="A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x14ac:dyDescent="0.3">
      <c r="A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3">
      <c r="A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5.6" x14ac:dyDescent="0.3">
      <c r="A30" s="4"/>
      <c r="B30" s="25" t="s">
        <v>69</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x14ac:dyDescent="0.3">
      <c r="A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6" x14ac:dyDescent="0.3">
      <c r="A32" s="4"/>
      <c r="B32" s="24" t="s">
        <v>70</v>
      </c>
      <c r="C32" s="24">
        <f>COUNTIF(Table3[Privately funded too?], "Yes")</f>
        <v>12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6" x14ac:dyDescent="0.3">
      <c r="A33" s="4"/>
      <c r="B33" s="24" t="s">
        <v>71</v>
      </c>
      <c r="C33" s="24">
        <f>COUNTIF(Table3[Privately funded too?], "No")</f>
        <v>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sheetData>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F095-014F-4552-946A-8E2AFD52A17C}">
  <dimension ref="B2:I25"/>
  <sheetViews>
    <sheetView zoomScale="90" zoomScaleNormal="90" workbookViewId="0">
      <selection activeCell="B15" sqref="B15"/>
    </sheetView>
  </sheetViews>
  <sheetFormatPr defaultRowHeight="14.4" x14ac:dyDescent="0.3"/>
  <cols>
    <col min="2" max="2" width="18.21875" customWidth="1"/>
    <col min="3" max="3" width="21.109375" customWidth="1"/>
    <col min="4" max="4" width="15.33203125" customWidth="1"/>
    <col min="5" max="5" width="31.44140625" customWidth="1"/>
    <col min="6" max="6" width="23" customWidth="1"/>
    <col min="7" max="7" width="17.21875" customWidth="1"/>
    <col min="8" max="8" width="36.5546875" customWidth="1"/>
    <col min="9" max="9" width="21.109375" customWidth="1"/>
  </cols>
  <sheetData>
    <row r="2" spans="2:9" ht="23.4" x14ac:dyDescent="0.45">
      <c r="B2" s="7" t="s">
        <v>48</v>
      </c>
    </row>
    <row r="12" spans="2:9" ht="15" thickBot="1" x14ac:dyDescent="0.35"/>
    <row r="13" spans="2:9" ht="34.200000000000003" customHeight="1" x14ac:dyDescent="0.4">
      <c r="B13" s="80" t="s">
        <v>3</v>
      </c>
      <c r="C13" s="81"/>
      <c r="D13" s="81"/>
      <c r="E13" s="81"/>
      <c r="F13" s="81"/>
      <c r="G13" s="81"/>
      <c r="H13" s="81"/>
      <c r="I13" s="82"/>
    </row>
    <row r="14" spans="2:9" ht="15.6" x14ac:dyDescent="0.3">
      <c r="B14" s="32" t="s">
        <v>1</v>
      </c>
      <c r="C14" s="33" t="s">
        <v>2</v>
      </c>
      <c r="D14" s="33" t="s">
        <v>37</v>
      </c>
      <c r="E14" s="33" t="s">
        <v>38</v>
      </c>
      <c r="F14" s="33" t="s">
        <v>41</v>
      </c>
      <c r="G14" s="33" t="s">
        <v>7</v>
      </c>
      <c r="H14" s="33" t="s">
        <v>8</v>
      </c>
      <c r="I14" s="34" t="s">
        <v>9</v>
      </c>
    </row>
    <row r="15" spans="2:9" ht="15.6" x14ac:dyDescent="0.3">
      <c r="B15" s="35">
        <v>100</v>
      </c>
      <c r="C15" s="36">
        <v>30</v>
      </c>
      <c r="D15" s="37" t="s">
        <v>5</v>
      </c>
      <c r="E15" s="37" t="s">
        <v>6</v>
      </c>
      <c r="F15" s="37" t="s">
        <v>58</v>
      </c>
      <c r="G15" s="37" t="s">
        <v>14</v>
      </c>
      <c r="H15" s="37" t="s">
        <v>15</v>
      </c>
      <c r="I15" s="38" t="s">
        <v>16</v>
      </c>
    </row>
    <row r="16" spans="2:9" ht="93.6" x14ac:dyDescent="0.3">
      <c r="B16" s="35">
        <v>50</v>
      </c>
      <c r="C16" s="36">
        <v>50</v>
      </c>
      <c r="D16" s="36" t="s">
        <v>13</v>
      </c>
      <c r="E16" s="36" t="s">
        <v>79</v>
      </c>
      <c r="F16" s="36" t="s">
        <v>58</v>
      </c>
      <c r="G16" s="36" t="s">
        <v>14</v>
      </c>
      <c r="H16" s="36" t="s">
        <v>15</v>
      </c>
      <c r="I16" s="39" t="s">
        <v>17</v>
      </c>
    </row>
    <row r="17" spans="2:9" ht="15.6" x14ac:dyDescent="0.3">
      <c r="B17" s="35">
        <v>100</v>
      </c>
      <c r="C17" s="36">
        <v>100</v>
      </c>
      <c r="D17" s="37" t="s">
        <v>5</v>
      </c>
      <c r="E17" s="37" t="s">
        <v>6</v>
      </c>
      <c r="F17" s="37" t="s">
        <v>58</v>
      </c>
      <c r="G17" s="37" t="s">
        <v>14</v>
      </c>
      <c r="H17" s="37" t="s">
        <v>15</v>
      </c>
      <c r="I17" s="38" t="s">
        <v>17</v>
      </c>
    </row>
    <row r="18" spans="2:9" ht="15.6" x14ac:dyDescent="0.3">
      <c r="B18" s="40">
        <v>0</v>
      </c>
      <c r="C18" s="36">
        <v>50</v>
      </c>
      <c r="D18" s="37" t="s">
        <v>5</v>
      </c>
      <c r="E18" s="37" t="s">
        <v>10</v>
      </c>
      <c r="F18" s="37" t="s">
        <v>58</v>
      </c>
      <c r="G18" s="37" t="s">
        <v>14</v>
      </c>
      <c r="H18" s="37" t="s">
        <v>14</v>
      </c>
      <c r="I18" s="38"/>
    </row>
    <row r="19" spans="2:9" ht="15.6" x14ac:dyDescent="0.3">
      <c r="B19" s="35">
        <v>100</v>
      </c>
      <c r="C19" s="36">
        <v>50</v>
      </c>
      <c r="D19" s="37" t="s">
        <v>5</v>
      </c>
      <c r="E19" s="37" t="s">
        <v>27</v>
      </c>
      <c r="F19" s="37" t="s">
        <v>20</v>
      </c>
      <c r="G19" s="37" t="s">
        <v>14</v>
      </c>
      <c r="H19" s="37" t="s">
        <v>14</v>
      </c>
      <c r="I19" s="38"/>
    </row>
    <row r="20" spans="2:9" ht="15.6" x14ac:dyDescent="0.3">
      <c r="B20" s="35">
        <v>15</v>
      </c>
      <c r="C20" s="36">
        <v>15</v>
      </c>
      <c r="D20" s="37" t="s">
        <v>5</v>
      </c>
      <c r="E20" s="37" t="s">
        <v>10</v>
      </c>
      <c r="F20" s="37" t="s">
        <v>58</v>
      </c>
      <c r="G20" s="37" t="s">
        <v>14</v>
      </c>
      <c r="H20" s="37" t="s">
        <v>14</v>
      </c>
      <c r="I20" s="38"/>
    </row>
    <row r="21" spans="2:9" ht="46.8" x14ac:dyDescent="0.3">
      <c r="B21" s="35">
        <v>40</v>
      </c>
      <c r="C21" s="36">
        <v>40</v>
      </c>
      <c r="D21" s="37" t="s">
        <v>72</v>
      </c>
      <c r="E21" s="37" t="s">
        <v>10</v>
      </c>
      <c r="F21" s="37" t="s">
        <v>58</v>
      </c>
      <c r="G21" s="37" t="s">
        <v>14</v>
      </c>
      <c r="H21" s="37" t="s">
        <v>15</v>
      </c>
      <c r="I21" s="38" t="s">
        <v>16</v>
      </c>
    </row>
    <row r="22" spans="2:9" ht="15.6" x14ac:dyDescent="0.3">
      <c r="B22" s="35">
        <v>100</v>
      </c>
      <c r="C22" s="36">
        <v>100</v>
      </c>
      <c r="D22" s="37" t="s">
        <v>21</v>
      </c>
      <c r="E22" s="37" t="s">
        <v>6</v>
      </c>
      <c r="F22" s="37" t="s">
        <v>20</v>
      </c>
      <c r="G22" s="37" t="s">
        <v>14</v>
      </c>
      <c r="H22" s="37" t="s">
        <v>14</v>
      </c>
      <c r="I22" s="38"/>
    </row>
    <row r="23" spans="2:9" ht="15.6" x14ac:dyDescent="0.3">
      <c r="B23" s="35">
        <v>100</v>
      </c>
      <c r="C23" s="36">
        <v>100</v>
      </c>
      <c r="D23" s="37" t="s">
        <v>5</v>
      </c>
      <c r="E23" s="36" t="s">
        <v>10</v>
      </c>
      <c r="F23" s="37" t="s">
        <v>20</v>
      </c>
      <c r="G23" s="37" t="s">
        <v>14</v>
      </c>
      <c r="H23" s="37" t="s">
        <v>14</v>
      </c>
      <c r="I23" s="38"/>
    </row>
    <row r="24" spans="2:9" ht="15.6" x14ac:dyDescent="0.3">
      <c r="B24" s="41">
        <v>75</v>
      </c>
      <c r="C24" s="42">
        <v>75</v>
      </c>
      <c r="D24" s="43" t="s">
        <v>5</v>
      </c>
      <c r="E24" s="43" t="s">
        <v>10</v>
      </c>
      <c r="F24" s="37" t="s">
        <v>58</v>
      </c>
      <c r="G24" s="43" t="s">
        <v>14</v>
      </c>
      <c r="H24" s="43" t="s">
        <v>14</v>
      </c>
      <c r="I24" s="44"/>
    </row>
    <row r="25" spans="2:9" ht="15" x14ac:dyDescent="0.3">
      <c r="B25" s="2"/>
      <c r="C25" s="1"/>
    </row>
  </sheetData>
  <mergeCells count="1">
    <mergeCell ref="B13:I13"/>
  </mergeCells>
  <dataValidations count="2">
    <dataValidation type="list" allowBlank="1" showInputMessage="1" showErrorMessage="1" sqref="H26:H71 G15:H23" xr:uid="{74A2EC92-7C20-4BF1-910A-AF7EEAAFF5EC}">
      <formula1>"Yes, No"</formula1>
    </dataValidation>
    <dataValidation type="list" allowBlank="1" showInputMessage="1" showErrorMessage="1" sqref="F15:F24" xr:uid="{B3D355EA-11C9-439F-BCAF-09518B28A797}">
      <formula1>"Not for profit, Private firm, Chambers, Other"</formula1>
    </dataValidation>
  </dataValidation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3252-3BFE-4E3E-AB48-CB30586080B2}">
  <dimension ref="B2:I29"/>
  <sheetViews>
    <sheetView workbookViewId="0">
      <selection activeCell="F8" sqref="F8"/>
    </sheetView>
  </sheetViews>
  <sheetFormatPr defaultRowHeight="14.4" x14ac:dyDescent="0.3"/>
  <cols>
    <col min="2" max="2" width="62.109375" bestFit="1" customWidth="1"/>
    <col min="3" max="3" width="28.5546875" bestFit="1" customWidth="1"/>
    <col min="5" max="5" width="36.33203125" bestFit="1" customWidth="1"/>
    <col min="6" max="6" width="9.88671875" bestFit="1" customWidth="1"/>
    <col min="8" max="8" width="31.21875" bestFit="1" customWidth="1"/>
  </cols>
  <sheetData>
    <row r="2" spans="2:9" ht="23.4" x14ac:dyDescent="0.45">
      <c r="B2" s="7" t="s">
        <v>49</v>
      </c>
    </row>
    <row r="4" spans="2:9" ht="16.8" customHeight="1" x14ac:dyDescent="0.3">
      <c r="B4" s="21" t="s">
        <v>36</v>
      </c>
      <c r="C4" s="22">
        <f>COUNT(Table2[Fixed Fees % ])</f>
        <v>10</v>
      </c>
      <c r="E4" s="22" t="s">
        <v>50</v>
      </c>
      <c r="F4" s="22">
        <f>COUNTIF(Table2[Organisation type], "Not for profit")</f>
        <v>7</v>
      </c>
      <c r="H4" s="22" t="s">
        <v>47</v>
      </c>
      <c r="I4" s="22">
        <f>COUNTIF(Table2[Organisation type], "Private Firm")</f>
        <v>3</v>
      </c>
    </row>
    <row r="5" spans="2:9" ht="15.6" x14ac:dyDescent="0.3">
      <c r="B5" s="23" t="s">
        <v>33</v>
      </c>
      <c r="C5" s="24">
        <f>SUM(Table2[Fixed Fees % ])/'4.Potential Providers Summary'!C4</f>
        <v>68</v>
      </c>
      <c r="E5" s="24" t="s">
        <v>33</v>
      </c>
      <c r="F5" s="66">
        <f>SUM('3. Potential Providers'!B15+'3. Potential Providers'!B16+'3. Potential Providers'!B17+'3. Potential Providers'!B18+'3. Potential Providers'!B20+'3. Potential Providers'!B21+'3. Potential Providers'!B24)/'4.Potential Providers Summary'!F4</f>
        <v>54.285714285714285</v>
      </c>
      <c r="H5" s="24" t="s">
        <v>33</v>
      </c>
      <c r="I5" s="24">
        <f>SUM('3. Potential Providers'!B19+'3. Potential Providers'!B22+'3. Potential Providers'!B23)/'4.Potential Providers Summary'!I4</f>
        <v>100</v>
      </c>
    </row>
    <row r="6" spans="2:9" ht="15.6" x14ac:dyDescent="0.3">
      <c r="B6" s="23" t="s">
        <v>60</v>
      </c>
      <c r="C6" s="24">
        <f>SUM('3. Potential Providers'!B15+'3. Potential Providers'!B16+'3. Potential Providers'!B19+'3. Potential Providers'!B20+'3. Potential Providers'!B21+'3. Potential Providers'!B22+'3. Potential Providers'!B23+'3. Potential Providers'!B24)/8</f>
        <v>72.5</v>
      </c>
      <c r="E6" s="24" t="s">
        <v>60</v>
      </c>
      <c r="F6" s="24">
        <f>SUM('3. Potential Providers'!B15+'3. Potential Providers'!B16+'3. Potential Providers'!B20+'3. Potential Providers'!B21+'3. Potential Providers'!B24)/5</f>
        <v>56</v>
      </c>
      <c r="H6" s="24" t="s">
        <v>34</v>
      </c>
      <c r="I6" s="66">
        <f>SUM('3. Potential Providers'!C19+'3. Potential Providers'!C22+'3. Potential Providers'!C23)/'4.Potential Providers Summary'!I4</f>
        <v>83.333333333333329</v>
      </c>
    </row>
    <row r="7" spans="2:9" ht="15.6" x14ac:dyDescent="0.3">
      <c r="B7" s="24" t="s">
        <v>34</v>
      </c>
      <c r="C7" s="24">
        <f>SUM(Table2[Hourly Rates %])/'4.Potential Providers Summary'!C4</f>
        <v>61</v>
      </c>
      <c r="E7" s="24" t="s">
        <v>34</v>
      </c>
      <c r="F7" s="66">
        <f>SUM('3. Potential Providers'!C15+'3. Potential Providers'!C16+'3. Potential Providers'!C17+'3. Potential Providers'!C18+'3. Potential Providers'!C20+'3. Potential Providers'!C21+'3. Potential Providers'!C24)/'4.Potential Providers Summary'!F4</f>
        <v>51.428571428571431</v>
      </c>
    </row>
    <row r="9" spans="2:9" ht="16.2" customHeight="1" x14ac:dyDescent="0.3"/>
    <row r="10" spans="2:9" ht="16.2" customHeight="1" x14ac:dyDescent="0.3"/>
    <row r="11" spans="2:9" ht="16.2" customHeight="1" x14ac:dyDescent="0.3"/>
    <row r="12" spans="2:9" ht="16.2" customHeight="1" x14ac:dyDescent="0.3"/>
    <row r="13" spans="2:9" ht="16.2" customHeight="1" x14ac:dyDescent="0.3"/>
    <row r="14" spans="2:9" x14ac:dyDescent="0.3">
      <c r="B14" s="3"/>
    </row>
    <row r="17" spans="2:3" ht="15.6" x14ac:dyDescent="0.3">
      <c r="B17" s="25" t="s">
        <v>45</v>
      </c>
    </row>
    <row r="19" spans="2:3" ht="15.6" x14ac:dyDescent="0.3">
      <c r="B19" s="26" t="s">
        <v>4</v>
      </c>
      <c r="C19" s="27" t="s">
        <v>42</v>
      </c>
    </row>
    <row r="20" spans="2:3" ht="15.6" x14ac:dyDescent="0.3">
      <c r="B20" s="28" t="s">
        <v>51</v>
      </c>
      <c r="C20" s="29">
        <v>1</v>
      </c>
    </row>
    <row r="21" spans="2:3" ht="15.6" x14ac:dyDescent="0.3">
      <c r="B21" s="28" t="s">
        <v>52</v>
      </c>
      <c r="C21" s="29">
        <v>1</v>
      </c>
    </row>
    <row r="22" spans="2:3" ht="15.6" x14ac:dyDescent="0.3">
      <c r="B22" s="28" t="s">
        <v>6</v>
      </c>
      <c r="C22" s="29">
        <v>4</v>
      </c>
    </row>
    <row r="23" spans="2:3" ht="15.6" x14ac:dyDescent="0.3">
      <c r="B23" s="28" t="s">
        <v>30</v>
      </c>
      <c r="C23" s="29">
        <v>1</v>
      </c>
    </row>
    <row r="24" spans="2:3" ht="15.6" x14ac:dyDescent="0.3">
      <c r="B24" s="28" t="s">
        <v>32</v>
      </c>
      <c r="C24" s="29">
        <v>1</v>
      </c>
    </row>
    <row r="25" spans="2:3" ht="15.6" x14ac:dyDescent="0.3">
      <c r="B25" s="28" t="s">
        <v>27</v>
      </c>
      <c r="C25" s="29">
        <v>2</v>
      </c>
    </row>
    <row r="26" spans="2:3" ht="15.6" x14ac:dyDescent="0.3">
      <c r="B26" s="28" t="s">
        <v>29</v>
      </c>
      <c r="C26" s="29">
        <v>1</v>
      </c>
    </row>
    <row r="27" spans="2:3" ht="15.6" x14ac:dyDescent="0.3">
      <c r="B27" s="28" t="s">
        <v>22</v>
      </c>
      <c r="C27" s="29">
        <f>COUNTIF(Table2[Location/s], "Wales")</f>
        <v>0</v>
      </c>
    </row>
    <row r="28" spans="2:3" ht="15.6" x14ac:dyDescent="0.3">
      <c r="B28" s="28" t="s">
        <v>23</v>
      </c>
      <c r="C28" s="29">
        <v>1</v>
      </c>
    </row>
    <row r="29" spans="2:3" ht="15.6" x14ac:dyDescent="0.3">
      <c r="B29" s="30" t="s">
        <v>10</v>
      </c>
      <c r="C29" s="31">
        <v>6</v>
      </c>
    </row>
  </sheetData>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0C5A1-91AE-4251-80EA-E04382350202}">
  <dimension ref="B2:C39"/>
  <sheetViews>
    <sheetView workbookViewId="0">
      <selection activeCell="C13" sqref="C13"/>
    </sheetView>
  </sheetViews>
  <sheetFormatPr defaultRowHeight="14.4" x14ac:dyDescent="0.3"/>
  <cols>
    <col min="2" max="2" width="81.77734375" bestFit="1" customWidth="1"/>
    <col min="3" max="3" width="26.33203125" bestFit="1" customWidth="1"/>
  </cols>
  <sheetData>
    <row r="2" spans="2:3" ht="23.4" x14ac:dyDescent="0.45">
      <c r="B2" s="7" t="s">
        <v>53</v>
      </c>
    </row>
    <row r="8" spans="2:3" ht="15.6" x14ac:dyDescent="0.3">
      <c r="B8" s="25" t="s">
        <v>54</v>
      </c>
    </row>
    <row r="10" spans="2:3" ht="15.6" x14ac:dyDescent="0.3">
      <c r="B10" s="21" t="s">
        <v>36</v>
      </c>
      <c r="C10" s="22">
        <f>SUM('4.Potential Providers Summary'!C4+'2. Current Providers Summary'!C5)</f>
        <v>27</v>
      </c>
    </row>
    <row r="11" spans="2:3" ht="15.6" x14ac:dyDescent="0.3">
      <c r="B11" s="65" t="s">
        <v>33</v>
      </c>
      <c r="C11" s="67">
        <v>84.18</v>
      </c>
    </row>
    <row r="12" spans="2:3" ht="15.6" x14ac:dyDescent="0.3">
      <c r="B12" s="65" t="s">
        <v>60</v>
      </c>
      <c r="C12" s="67">
        <v>86.92</v>
      </c>
    </row>
    <row r="13" spans="2:3" ht="15.6" x14ac:dyDescent="0.3">
      <c r="B13" s="22" t="s">
        <v>34</v>
      </c>
      <c r="C13" s="67">
        <v>84.18</v>
      </c>
    </row>
    <row r="16" spans="2:3" ht="15.6" x14ac:dyDescent="0.3">
      <c r="B16" s="25" t="s">
        <v>55</v>
      </c>
    </row>
    <row r="17" spans="2:3" ht="15.6" x14ac:dyDescent="0.3">
      <c r="C17" s="45"/>
    </row>
    <row r="18" spans="2:3" ht="15.6" x14ac:dyDescent="0.3">
      <c r="B18" s="22" t="s">
        <v>4</v>
      </c>
      <c r="C18" s="22" t="s">
        <v>42</v>
      </c>
    </row>
    <row r="19" spans="2:3" ht="15.6" x14ac:dyDescent="0.3">
      <c r="B19" s="46" t="s">
        <v>51</v>
      </c>
      <c r="C19" s="24">
        <f>SUM('4.Potential Providers Summary'!C20)</f>
        <v>1</v>
      </c>
    </row>
    <row r="20" spans="2:3" ht="15.6" x14ac:dyDescent="0.3">
      <c r="B20" s="24" t="s">
        <v>52</v>
      </c>
      <c r="C20" s="24">
        <f>SUM('4.Potential Providers Summary'!C21)</f>
        <v>1</v>
      </c>
    </row>
    <row r="21" spans="2:3" ht="15.6" x14ac:dyDescent="0.3">
      <c r="B21" s="46" t="s">
        <v>6</v>
      </c>
      <c r="C21" s="24">
        <f>SUM('4.Potential Providers Summary'!C22+'2. Current Providers Summary'!C16)</f>
        <v>9</v>
      </c>
    </row>
    <row r="22" spans="2:3" ht="15.6" x14ac:dyDescent="0.3">
      <c r="B22" s="24" t="s">
        <v>30</v>
      </c>
      <c r="C22" s="24">
        <f>SUM('4.Potential Providers Summary'!C23+'2. Current Providers Summary'!C17)</f>
        <v>2</v>
      </c>
    </row>
    <row r="23" spans="2:3" ht="15.6" x14ac:dyDescent="0.3">
      <c r="B23" s="46" t="s">
        <v>32</v>
      </c>
      <c r="C23" s="24">
        <f>SUM('4.Potential Providers Summary'!C24+'2. Current Providers Summary'!C18)</f>
        <v>3</v>
      </c>
    </row>
    <row r="24" spans="2:3" ht="15.6" x14ac:dyDescent="0.3">
      <c r="B24" s="24" t="s">
        <v>27</v>
      </c>
      <c r="C24" s="24">
        <f>SUM('4.Potential Providers Summary'!C25+'2. Current Providers Summary'!C19)</f>
        <v>3</v>
      </c>
    </row>
    <row r="25" spans="2:3" ht="15.6" x14ac:dyDescent="0.3">
      <c r="B25" s="46" t="s">
        <v>29</v>
      </c>
      <c r="C25" s="24">
        <f>SUM('4.Potential Providers Summary'!C26+'2. Current Providers Summary'!C20)</f>
        <v>4</v>
      </c>
    </row>
    <row r="26" spans="2:3" ht="15.6" x14ac:dyDescent="0.3">
      <c r="B26" s="24" t="s">
        <v>22</v>
      </c>
      <c r="C26" s="24">
        <f>SUM('4.Potential Providers Summary'!C27+'2. Current Providers Summary'!C21)</f>
        <v>2</v>
      </c>
    </row>
    <row r="27" spans="2:3" ht="15.6" x14ac:dyDescent="0.3">
      <c r="B27" s="46" t="s">
        <v>23</v>
      </c>
      <c r="C27" s="24">
        <f>SUM('4.Potential Providers Summary'!C28+'2. Current Providers Summary'!C22)</f>
        <v>2</v>
      </c>
    </row>
    <row r="28" spans="2:3" ht="15.6" x14ac:dyDescent="0.3">
      <c r="B28" s="24" t="s">
        <v>10</v>
      </c>
      <c r="C28" s="24">
        <f>SUM('4.Potential Providers Summary'!C29+'2. Current Providers Summary'!C23)</f>
        <v>9</v>
      </c>
    </row>
    <row r="33" spans="2:3" ht="15.6" x14ac:dyDescent="0.3">
      <c r="B33" s="25" t="s">
        <v>56</v>
      </c>
      <c r="C33" s="45"/>
    </row>
    <row r="34" spans="2:3" ht="15.6" x14ac:dyDescent="0.3">
      <c r="B34" s="45"/>
      <c r="C34" s="45"/>
    </row>
    <row r="35" spans="2:3" ht="15.6" x14ac:dyDescent="0.3">
      <c r="B35" s="22" t="s">
        <v>57</v>
      </c>
      <c r="C35" s="22" t="s">
        <v>42</v>
      </c>
    </row>
    <row r="36" spans="2:3" ht="15.6" x14ac:dyDescent="0.3">
      <c r="B36" s="24" t="s">
        <v>58</v>
      </c>
      <c r="C36" s="24">
        <f>SUM('4.Potential Providers Summary'!F4+'2. Current Providers Summary'!F5)</f>
        <v>17</v>
      </c>
    </row>
    <row r="37" spans="2:3" ht="15.6" x14ac:dyDescent="0.3">
      <c r="B37" s="24" t="s">
        <v>20</v>
      </c>
      <c r="C37" s="24">
        <f>SUM('4.Potential Providers Summary'!I4+'2. Current Providers Summary'!I5)</f>
        <v>10</v>
      </c>
    </row>
    <row r="38" spans="2:3" ht="15.6" x14ac:dyDescent="0.3">
      <c r="B38" s="45"/>
      <c r="C38" s="45"/>
    </row>
    <row r="39" spans="2:3" ht="15.6" x14ac:dyDescent="0.3">
      <c r="B39" s="45"/>
      <c r="C39" s="4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270A1-8725-4093-B94B-8D831C0CE983}">
  <dimension ref="B3:G37"/>
  <sheetViews>
    <sheetView workbookViewId="0">
      <selection activeCell="A37" sqref="A37:XFD37"/>
    </sheetView>
  </sheetViews>
  <sheetFormatPr defaultRowHeight="14.4" x14ac:dyDescent="0.3"/>
  <cols>
    <col min="2" max="2" width="42.21875" customWidth="1"/>
    <col min="3" max="3" width="40" bestFit="1" customWidth="1"/>
    <col min="4" max="4" width="16.44140625" customWidth="1"/>
    <col min="5" max="5" width="37.109375" customWidth="1"/>
    <col min="6" max="6" width="34.77734375" customWidth="1"/>
    <col min="7" max="7" width="53.109375" customWidth="1"/>
  </cols>
  <sheetData>
    <row r="3" spans="2:7" ht="23.4" x14ac:dyDescent="0.45">
      <c r="B3" s="7" t="s">
        <v>59</v>
      </c>
    </row>
    <row r="10" spans="2:7" ht="15" thickBot="1" x14ac:dyDescent="0.35"/>
    <row r="11" spans="2:7" ht="21.6" thickBot="1" x14ac:dyDescent="0.45">
      <c r="B11" s="83" t="s">
        <v>0</v>
      </c>
      <c r="C11" s="84"/>
      <c r="D11" s="84"/>
      <c r="E11" s="84"/>
      <c r="F11" s="84"/>
      <c r="G11" s="85"/>
    </row>
    <row r="12" spans="2:7" ht="15.6" x14ac:dyDescent="0.3">
      <c r="B12" s="55" t="s">
        <v>1</v>
      </c>
      <c r="C12" s="47" t="s">
        <v>18</v>
      </c>
      <c r="D12" s="47" t="s">
        <v>38</v>
      </c>
      <c r="E12" s="47" t="s">
        <v>57</v>
      </c>
      <c r="F12" s="57" t="s">
        <v>37</v>
      </c>
      <c r="G12" s="47" t="s">
        <v>83</v>
      </c>
    </row>
    <row r="13" spans="2:7" ht="177" customHeight="1" x14ac:dyDescent="0.3">
      <c r="B13" s="56">
        <v>100</v>
      </c>
      <c r="C13" s="71" t="s">
        <v>19</v>
      </c>
      <c r="D13" s="48" t="s">
        <v>6</v>
      </c>
      <c r="E13" s="48" t="s">
        <v>20</v>
      </c>
      <c r="F13" s="58" t="s">
        <v>21</v>
      </c>
      <c r="G13" s="70" t="s">
        <v>84</v>
      </c>
    </row>
    <row r="14" spans="2:7" ht="171.6" x14ac:dyDescent="0.3">
      <c r="B14" s="56">
        <v>35</v>
      </c>
      <c r="C14" s="71" t="s">
        <v>19</v>
      </c>
      <c r="D14" s="48" t="s">
        <v>6</v>
      </c>
      <c r="E14" s="48" t="s">
        <v>20</v>
      </c>
      <c r="F14" s="58" t="s">
        <v>21</v>
      </c>
      <c r="G14" s="70" t="s">
        <v>85</v>
      </c>
    </row>
    <row r="15" spans="2:7" ht="46.8" x14ac:dyDescent="0.3">
      <c r="B15" s="56">
        <v>50</v>
      </c>
      <c r="C15" s="71" t="s">
        <v>24</v>
      </c>
      <c r="D15" s="48" t="s">
        <v>6</v>
      </c>
      <c r="E15" s="48" t="s">
        <v>58</v>
      </c>
      <c r="F15" s="58" t="s">
        <v>13</v>
      </c>
      <c r="G15" s="70" t="s">
        <v>86</v>
      </c>
    </row>
    <row r="16" spans="2:7" ht="15.6" x14ac:dyDescent="0.3">
      <c r="B16" s="56">
        <v>15</v>
      </c>
      <c r="C16" s="71" t="s">
        <v>25</v>
      </c>
      <c r="D16" s="48" t="s">
        <v>6</v>
      </c>
      <c r="E16" s="48" t="s">
        <v>20</v>
      </c>
      <c r="F16" s="58" t="s">
        <v>21</v>
      </c>
      <c r="G16" s="72"/>
    </row>
    <row r="17" spans="2:7" ht="15.6" x14ac:dyDescent="0.3">
      <c r="B17" s="56">
        <v>15</v>
      </c>
      <c r="C17" s="71" t="s">
        <v>25</v>
      </c>
      <c r="D17" s="48" t="s">
        <v>6</v>
      </c>
      <c r="E17" s="48" t="s">
        <v>20</v>
      </c>
      <c r="F17" s="58" t="s">
        <v>21</v>
      </c>
      <c r="G17" s="72"/>
    </row>
    <row r="18" spans="2:7" ht="15.6" x14ac:dyDescent="0.3">
      <c r="B18" s="56">
        <v>15</v>
      </c>
      <c r="C18" s="71" t="s">
        <v>19</v>
      </c>
      <c r="D18" s="48" t="s">
        <v>6</v>
      </c>
      <c r="E18" s="48" t="s">
        <v>20</v>
      </c>
      <c r="F18" s="58" t="s">
        <v>21</v>
      </c>
      <c r="G18" s="72"/>
    </row>
    <row r="19" spans="2:7" ht="15.6" x14ac:dyDescent="0.3">
      <c r="B19" s="56">
        <v>50</v>
      </c>
      <c r="C19" s="71" t="s">
        <v>19</v>
      </c>
      <c r="D19" s="48" t="s">
        <v>6</v>
      </c>
      <c r="E19" s="48" t="s">
        <v>20</v>
      </c>
      <c r="F19" s="58" t="s">
        <v>21</v>
      </c>
      <c r="G19" s="72"/>
    </row>
    <row r="20" spans="2:7" ht="15.6" x14ac:dyDescent="0.3">
      <c r="B20" s="56">
        <v>50</v>
      </c>
      <c r="C20" s="71" t="s">
        <v>25</v>
      </c>
      <c r="D20" s="48" t="s">
        <v>6</v>
      </c>
      <c r="E20" s="48" t="s">
        <v>20</v>
      </c>
      <c r="F20" s="58" t="s">
        <v>21</v>
      </c>
      <c r="G20" s="72"/>
    </row>
    <row r="21" spans="2:7" ht="140.4" x14ac:dyDescent="0.3">
      <c r="B21" s="56">
        <v>30</v>
      </c>
      <c r="C21" s="71" t="s">
        <v>19</v>
      </c>
      <c r="D21" s="48" t="s">
        <v>26</v>
      </c>
      <c r="E21" s="48" t="s">
        <v>20</v>
      </c>
      <c r="F21" s="58" t="s">
        <v>21</v>
      </c>
      <c r="G21" s="70" t="s">
        <v>98</v>
      </c>
    </row>
    <row r="22" spans="2:7" ht="15.6" x14ac:dyDescent="0.3">
      <c r="B22" s="56">
        <v>15</v>
      </c>
      <c r="C22" s="71" t="s">
        <v>25</v>
      </c>
      <c r="D22" s="48" t="s">
        <v>6</v>
      </c>
      <c r="E22" s="48" t="s">
        <v>20</v>
      </c>
      <c r="F22" s="58" t="s">
        <v>21</v>
      </c>
      <c r="G22" s="72"/>
    </row>
    <row r="23" spans="2:7" ht="78" x14ac:dyDescent="0.3">
      <c r="B23" s="56">
        <v>30</v>
      </c>
      <c r="C23" s="71" t="s">
        <v>19</v>
      </c>
      <c r="D23" s="48" t="s">
        <v>6</v>
      </c>
      <c r="E23" s="48" t="s">
        <v>20</v>
      </c>
      <c r="F23" s="58" t="s">
        <v>21</v>
      </c>
      <c r="G23" s="70" t="s">
        <v>87</v>
      </c>
    </row>
    <row r="24" spans="2:7" ht="62.4" x14ac:dyDescent="0.3">
      <c r="B24" s="56">
        <v>15</v>
      </c>
      <c r="C24" s="71" t="s">
        <v>25</v>
      </c>
      <c r="D24" s="48" t="s">
        <v>6</v>
      </c>
      <c r="E24" s="48" t="s">
        <v>20</v>
      </c>
      <c r="F24" s="58" t="s">
        <v>21</v>
      </c>
      <c r="G24" s="70" t="s">
        <v>88</v>
      </c>
    </row>
    <row r="25" spans="2:7" ht="78" x14ac:dyDescent="0.3">
      <c r="B25" s="56">
        <v>15</v>
      </c>
      <c r="C25" s="71" t="s">
        <v>19</v>
      </c>
      <c r="D25" s="48" t="s">
        <v>6</v>
      </c>
      <c r="E25" s="48" t="s">
        <v>20</v>
      </c>
      <c r="F25" s="58" t="s">
        <v>21</v>
      </c>
      <c r="G25" s="70" t="s">
        <v>89</v>
      </c>
    </row>
    <row r="26" spans="2:7" ht="15.6" x14ac:dyDescent="0.3">
      <c r="B26" s="56">
        <v>15</v>
      </c>
      <c r="C26" s="71" t="s">
        <v>25</v>
      </c>
      <c r="D26" s="48" t="s">
        <v>6</v>
      </c>
      <c r="E26" s="48" t="s">
        <v>20</v>
      </c>
      <c r="F26" s="58" t="s">
        <v>21</v>
      </c>
      <c r="G26" s="73"/>
    </row>
    <row r="27" spans="2:7" ht="31.2" x14ac:dyDescent="0.3">
      <c r="B27" s="56">
        <v>50</v>
      </c>
      <c r="C27" s="71" t="s">
        <v>19</v>
      </c>
      <c r="D27" s="48" t="s">
        <v>6</v>
      </c>
      <c r="E27" s="48" t="s">
        <v>20</v>
      </c>
      <c r="F27" s="58" t="s">
        <v>13</v>
      </c>
      <c r="G27" s="70" t="s">
        <v>90</v>
      </c>
    </row>
    <row r="28" spans="2:7" ht="31.2" x14ac:dyDescent="0.3">
      <c r="B28" s="56">
        <v>15</v>
      </c>
      <c r="C28" s="71" t="s">
        <v>25</v>
      </c>
      <c r="D28" s="48" t="s">
        <v>6</v>
      </c>
      <c r="E28" s="48" t="s">
        <v>20</v>
      </c>
      <c r="F28" s="58" t="s">
        <v>21</v>
      </c>
      <c r="G28" s="70" t="s">
        <v>91</v>
      </c>
    </row>
    <row r="29" spans="2:7" ht="15.6" x14ac:dyDescent="0.3">
      <c r="B29" s="56">
        <v>15</v>
      </c>
      <c r="C29" s="71" t="s">
        <v>25</v>
      </c>
      <c r="D29" s="48" t="s">
        <v>6</v>
      </c>
      <c r="E29" s="48" t="s">
        <v>20</v>
      </c>
      <c r="F29" s="58" t="s">
        <v>21</v>
      </c>
      <c r="G29" s="72"/>
    </row>
    <row r="30" spans="2:7" ht="15.6" x14ac:dyDescent="0.3">
      <c r="B30" s="56">
        <v>15</v>
      </c>
      <c r="C30" s="71" t="s">
        <v>25</v>
      </c>
      <c r="D30" s="48" t="s">
        <v>6</v>
      </c>
      <c r="E30" s="48" t="s">
        <v>20</v>
      </c>
      <c r="F30" s="58" t="s">
        <v>21</v>
      </c>
      <c r="G30" s="72"/>
    </row>
    <row r="31" spans="2:7" ht="15.6" x14ac:dyDescent="0.3">
      <c r="B31" s="56">
        <v>15</v>
      </c>
      <c r="C31" s="71" t="s">
        <v>19</v>
      </c>
      <c r="D31" s="48" t="s">
        <v>6</v>
      </c>
      <c r="E31" s="48" t="s">
        <v>20</v>
      </c>
      <c r="F31" s="58" t="s">
        <v>21</v>
      </c>
      <c r="G31" s="73"/>
    </row>
    <row r="32" spans="2:7" ht="46.8" x14ac:dyDescent="0.3">
      <c r="B32" s="56">
        <v>15</v>
      </c>
      <c r="C32" s="71" t="s">
        <v>19</v>
      </c>
      <c r="D32" s="48" t="s">
        <v>6</v>
      </c>
      <c r="E32" s="48" t="s">
        <v>20</v>
      </c>
      <c r="F32" s="58" t="s">
        <v>21</v>
      </c>
      <c r="G32" s="70" t="s">
        <v>99</v>
      </c>
    </row>
    <row r="33" spans="2:7" ht="249.6" x14ac:dyDescent="0.3">
      <c r="B33" s="56">
        <v>15</v>
      </c>
      <c r="C33" s="71" t="s">
        <v>19</v>
      </c>
      <c r="D33" s="48" t="s">
        <v>6</v>
      </c>
      <c r="E33" s="48" t="s">
        <v>20</v>
      </c>
      <c r="F33" s="74" t="s">
        <v>21</v>
      </c>
      <c r="G33" s="70" t="s">
        <v>92</v>
      </c>
    </row>
    <row r="34" spans="2:7" ht="46.8" x14ac:dyDescent="0.3">
      <c r="B34" s="56">
        <v>100</v>
      </c>
      <c r="C34" s="71" t="s">
        <v>19</v>
      </c>
      <c r="D34" s="48" t="s">
        <v>27</v>
      </c>
      <c r="E34" s="48" t="s">
        <v>58</v>
      </c>
      <c r="F34" s="58" t="s">
        <v>21</v>
      </c>
      <c r="G34" s="70" t="s">
        <v>93</v>
      </c>
    </row>
    <row r="35" spans="2:7" ht="15.6" x14ac:dyDescent="0.3">
      <c r="B35" s="56">
        <v>15</v>
      </c>
      <c r="C35" s="71" t="s">
        <v>25</v>
      </c>
      <c r="D35" s="48" t="s">
        <v>6</v>
      </c>
      <c r="E35" s="48" t="s">
        <v>20</v>
      </c>
      <c r="F35" s="58" t="s">
        <v>21</v>
      </c>
      <c r="G35" s="72"/>
    </row>
    <row r="36" spans="2:7" ht="31.2" x14ac:dyDescent="0.3">
      <c r="B36" s="56">
        <v>10</v>
      </c>
      <c r="C36" s="71" t="s">
        <v>35</v>
      </c>
      <c r="D36" s="48" t="s">
        <v>27</v>
      </c>
      <c r="E36" s="48" t="s">
        <v>58</v>
      </c>
      <c r="F36" s="58" t="s">
        <v>5</v>
      </c>
      <c r="G36" s="72"/>
    </row>
    <row r="37" spans="2:7" ht="31.2" x14ac:dyDescent="0.3">
      <c r="B37" s="59">
        <v>15</v>
      </c>
      <c r="C37" s="75" t="s">
        <v>19</v>
      </c>
      <c r="D37" s="60" t="s">
        <v>27</v>
      </c>
      <c r="E37" s="48" t="s">
        <v>20</v>
      </c>
      <c r="F37" s="61" t="s">
        <v>21</v>
      </c>
      <c r="G37" s="72"/>
    </row>
  </sheetData>
  <mergeCells count="1">
    <mergeCell ref="B11:G11"/>
  </mergeCells>
  <dataValidations count="3">
    <dataValidation type="list" allowBlank="1" showInputMessage="1" showErrorMessage="1" sqref="C13:C32 C34:C37" xr:uid="{7C9281B9-3ABF-48CB-8365-C1BEB8B68F62}">
      <formula1>"Caseworker/Trainee Solicitor/Paralegal, CILEx, OISC Adviser, Solicitor, Other"</formula1>
    </dataValidation>
    <dataValidation type="list" allowBlank="1" showInputMessage="1" showErrorMessage="1" sqref="I33" xr:uid="{74A2EC92-7C20-4BF1-910A-AF7EEAAFF5EC}">
      <formula1>"Yes, No"</formula1>
    </dataValidation>
    <dataValidation type="list" allowBlank="1" showInputMessage="1" showErrorMessage="1" sqref="E13:E37" xr:uid="{1586C9E1-9269-464D-B9CE-EB7232588001}">
      <formula1>"Private firm, Not for profit"</formula1>
    </dataValidation>
  </dataValidation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E92CD-A85E-4A95-A822-FF0A85A28695}">
  <dimension ref="B2:C30"/>
  <sheetViews>
    <sheetView workbookViewId="0">
      <selection activeCell="B20" sqref="B20"/>
    </sheetView>
  </sheetViews>
  <sheetFormatPr defaultRowHeight="14.4" x14ac:dyDescent="0.3"/>
  <cols>
    <col min="2" max="2" width="32.44140625" bestFit="1" customWidth="1"/>
    <col min="3" max="3" width="27.77734375" customWidth="1"/>
  </cols>
  <sheetData>
    <row r="2" spans="2:3" ht="23.4" x14ac:dyDescent="0.45">
      <c r="B2" s="7" t="s">
        <v>61</v>
      </c>
    </row>
    <row r="5" spans="2:3" ht="15.6" x14ac:dyDescent="0.3">
      <c r="B5" s="25" t="s">
        <v>54</v>
      </c>
    </row>
    <row r="7" spans="2:3" ht="15.6" x14ac:dyDescent="0.3">
      <c r="B7" s="21" t="s">
        <v>36</v>
      </c>
      <c r="C7" s="22">
        <f>COUNT('6. Other Practitioners'!B13:B37)</f>
        <v>25</v>
      </c>
    </row>
    <row r="8" spans="2:3" ht="15.6" x14ac:dyDescent="0.3">
      <c r="B8" s="23" t="s">
        <v>33</v>
      </c>
      <c r="C8" s="24">
        <f>SUM('6. Other Practitioners'!B13:B37)/'7. Other Practitioners Summary'!C7</f>
        <v>29.2</v>
      </c>
    </row>
    <row r="11" spans="2:3" ht="15.6" x14ac:dyDescent="0.3">
      <c r="B11" s="25" t="s">
        <v>62</v>
      </c>
    </row>
    <row r="13" spans="2:3" ht="15.6" x14ac:dyDescent="0.3">
      <c r="B13" s="49" t="s">
        <v>64</v>
      </c>
      <c r="C13" s="50" t="s">
        <v>42</v>
      </c>
    </row>
    <row r="14" spans="2:3" ht="31.2" x14ac:dyDescent="0.3">
      <c r="B14" s="51" t="s">
        <v>25</v>
      </c>
      <c r="C14" s="52">
        <f>COUNTIF('6. Other Practitioners'!C13:C37,"Caseworker/Trainee Solicitor/Paralegal")</f>
        <v>10</v>
      </c>
    </row>
    <row r="15" spans="2:3" ht="15.6" x14ac:dyDescent="0.3">
      <c r="B15" s="51" t="s">
        <v>19</v>
      </c>
      <c r="C15" s="52">
        <f>COUNTIF('6. Other Practitioners'!C13:C37, "Solicitor")</f>
        <v>13</v>
      </c>
    </row>
    <row r="16" spans="2:3" ht="15.6" x14ac:dyDescent="0.3">
      <c r="B16" s="51" t="s">
        <v>35</v>
      </c>
      <c r="C16" s="52">
        <f>COUNTIF('6. Other Practitioners'!C13:C37, "OISC Adviser")</f>
        <v>1</v>
      </c>
    </row>
    <row r="17" spans="2:3" ht="15.6" x14ac:dyDescent="0.3">
      <c r="B17" s="53" t="s">
        <v>24</v>
      </c>
      <c r="C17" s="54">
        <f>COUNTIF('6. Other Practitioners'!C13:C37, "CILEx")</f>
        <v>1</v>
      </c>
    </row>
    <row r="26" spans="2:3" ht="15.6" x14ac:dyDescent="0.3">
      <c r="B26" s="25" t="s">
        <v>63</v>
      </c>
    </row>
    <row r="27" spans="2:3" ht="15.6" x14ac:dyDescent="0.3">
      <c r="B27" s="22" t="s">
        <v>4</v>
      </c>
      <c r="C27" s="22" t="s">
        <v>42</v>
      </c>
    </row>
    <row r="28" spans="2:3" ht="15.6" x14ac:dyDescent="0.3">
      <c r="B28" s="46" t="s">
        <v>6</v>
      </c>
      <c r="C28" s="24">
        <f>COUNTIF('6. Other Practitioners'!D13:D37, "London")</f>
        <v>21</v>
      </c>
    </row>
    <row r="29" spans="2:3" ht="15.6" x14ac:dyDescent="0.3">
      <c r="B29" s="24" t="s">
        <v>26</v>
      </c>
      <c r="C29" s="24">
        <f>COUNTIF('6. Other Practitioners'!D13:D37, "Scotland")</f>
        <v>1</v>
      </c>
    </row>
    <row r="30" spans="2:3" ht="15.6" x14ac:dyDescent="0.3">
      <c r="B30" s="24" t="s">
        <v>27</v>
      </c>
      <c r="C30" s="24">
        <f>COUNTIF('6. Other Practitioners'!D13:D37, "South East England")</f>
        <v>3</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E6EC4-464A-44F1-A676-923636B45B79}">
  <dimension ref="B2:D19"/>
  <sheetViews>
    <sheetView workbookViewId="0">
      <selection activeCell="L13" sqref="L13"/>
    </sheetView>
  </sheetViews>
  <sheetFormatPr defaultRowHeight="14.4" x14ac:dyDescent="0.3"/>
  <cols>
    <col min="2" max="2" width="37" customWidth="1"/>
    <col min="3" max="3" width="13.77734375" customWidth="1"/>
    <col min="4" max="4" width="73" customWidth="1"/>
  </cols>
  <sheetData>
    <row r="2" spans="2:4" ht="23.4" x14ac:dyDescent="0.45">
      <c r="B2" s="7" t="s">
        <v>65</v>
      </c>
    </row>
    <row r="12" spans="2:4" ht="15.6" x14ac:dyDescent="0.3">
      <c r="B12" s="22" t="s">
        <v>66</v>
      </c>
      <c r="C12" s="22" t="s">
        <v>38</v>
      </c>
      <c r="D12" s="22" t="s">
        <v>94</v>
      </c>
    </row>
    <row r="13" spans="2:4" ht="202.8" x14ac:dyDescent="0.3">
      <c r="B13" s="62">
        <v>40</v>
      </c>
      <c r="C13" s="62" t="s">
        <v>67</v>
      </c>
      <c r="D13" s="62" t="s">
        <v>95</v>
      </c>
    </row>
    <row r="14" spans="2:4" ht="100.8" x14ac:dyDescent="0.3">
      <c r="B14" s="62">
        <v>45</v>
      </c>
      <c r="C14" s="62" t="s">
        <v>32</v>
      </c>
      <c r="D14" s="76" t="s">
        <v>100</v>
      </c>
    </row>
    <row r="15" spans="2:4" ht="15.6" x14ac:dyDescent="0.3">
      <c r="B15" s="45"/>
      <c r="C15" s="45"/>
    </row>
    <row r="16" spans="2:4" ht="31.2" x14ac:dyDescent="0.3">
      <c r="B16" s="63" t="s">
        <v>68</v>
      </c>
      <c r="C16" s="64">
        <f>SUM(B13:B14)/2</f>
        <v>42.5</v>
      </c>
    </row>
    <row r="19" spans="4:4" ht="15.6" x14ac:dyDescent="0.3">
      <c r="D19" s="6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1. Current Providers</vt:lpstr>
      <vt:lpstr>2. Current Providers Summary</vt:lpstr>
      <vt:lpstr>3. Potential Providers</vt:lpstr>
      <vt:lpstr>4.Potential Providers Summary</vt:lpstr>
      <vt:lpstr>5.Combined Current + Potential </vt:lpstr>
      <vt:lpstr>6. Other Practitioners</vt:lpstr>
      <vt:lpstr>7. Other Practitioners Summary</vt:lpstr>
      <vt:lpstr>8.Barristers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Niamh Fegan</dc:creator>
  <cp:lastModifiedBy>Niamh Fegan</cp:lastModifiedBy>
  <cp:lastPrinted>2023-07-14T08:38:46Z</cp:lastPrinted>
  <dcterms:created xsi:type="dcterms:W3CDTF">2023-07-12T09:46:47Z</dcterms:created>
  <dcterms:modified xsi:type="dcterms:W3CDTF">2023-07-19T17:08:30Z</dcterms:modified>
</cp:coreProperties>
</file>